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filterPrivacy="1" codeName="Ta_delovni_zvezek"/>
  <xr:revisionPtr revIDLastSave="0" documentId="13_ncr:1_{D8FD50C9-8D13-46D9-820D-4278FD5E34DB}" xr6:coauthVersionLast="47" xr6:coauthVersionMax="47" xr10:uidLastSave="{00000000-0000-0000-0000-000000000000}"/>
  <bookViews>
    <workbookView xWindow="-120" yWindow="-120" windowWidth="29040" windowHeight="15840" firstSheet="1" activeTab="9" xr2:uid="{BED02F61-F6C1-4B92-8FBE-82AEE7B79776}"/>
  </bookViews>
  <sheets>
    <sheet name="0" sheetId="13" r:id="rId1"/>
    <sheet name="SD" sheetId="11" r:id="rId2"/>
    <sheet name="REKAPITULACIJA" sheetId="27" r:id="rId3"/>
    <sheet name="GRADBENA DELA" sheetId="62" r:id="rId4"/>
    <sheet name="OBRTNIŠKA DELA" sheetId="37" r:id="rId5"/>
    <sheet name="ZU" sheetId="51" r:id="rId6"/>
    <sheet name="FEKALNA KANALIZACIJA" sheetId="65" r:id="rId7"/>
    <sheet name="VODOVOD" sheetId="52" r:id="rId8"/>
    <sheet name="CESTNI PRIKLJUČEK" sheetId="53" r:id="rId9"/>
    <sheet name="ELEKTRO" sheetId="54" r:id="rId10"/>
    <sheet name="REKAPITULACIJA SI" sheetId="55" r:id="rId11"/>
    <sheet name="MP" sheetId="57" r:id="rId12"/>
    <sheet name="OGREVANJE" sheetId="56" r:id="rId13"/>
    <sheet name="PREZRAČEVANJE" sheetId="58" r:id="rId14"/>
    <sheet name="VOKA" sheetId="59" r:id="rId15"/>
    <sheet name="CNS" sheetId="60" r:id="rId16"/>
    <sheet name="SPLOŠNO" sheetId="61" r:id="rId17"/>
    <sheet name="CEVNA POŠTA" sheetId="63" r:id="rId18"/>
    <sheet name="MEDICINSKI KANALI" sheetId="64" r:id="rId19"/>
    <sheet name="Oprema kuhinja" sheetId="67" r:id="rId20"/>
  </sheets>
  <externalReferences>
    <externalReference r:id="rId21"/>
    <externalReference r:id="rId22"/>
    <externalReference r:id="rId23"/>
    <externalReference r:id="rId24"/>
    <externalReference r:id="rId25"/>
  </externalReferences>
  <definedNames>
    <definedName name="__xlnm.Print_Area_1" localSheetId="6">#REF!</definedName>
    <definedName name="__xlnm.Print_Area_1">#REF!</definedName>
    <definedName name="_10Excel_BuiltIn_Print_Titles_2_1">[1]PREZRAČEVANJE!#REF!</definedName>
    <definedName name="_11Excel_BuiltIn_Print_Titles_2_1_1">"$#REF!.$A$1:$ALS$4"</definedName>
    <definedName name="_12Excel_BuiltIn_Print_Titles_3_1">#REF!</definedName>
    <definedName name="_13Excel_BuiltIn_Print_Titles_3_1_1">"$#REF!.$A$1:$AMJ$4"</definedName>
    <definedName name="_14Excel_BuiltIn_Print_Titles_4_1">"$#REF!.$A$1:$AMJ$3"</definedName>
    <definedName name="_1Excel_BuiltIn_Print_Area_5_1_1">#REF!</definedName>
    <definedName name="_1Excel_BuiltIn_Print_Titles_1_1">"$#REF!.$A$1:$AMJ$5"</definedName>
    <definedName name="_3Excel_BuiltIn_Print_Area_2_1">#REF!</definedName>
    <definedName name="_4Excel_BuiltIn_Print_Area_2_1_1">"$#REF!.$A$1:$H$184"</definedName>
    <definedName name="_5Excel_BuiltIn_Print_Area_3_1_1">"$#REF!.$A$1:$F$239"</definedName>
    <definedName name="_6Excel_BuiltIn_Print_Area_4_1">#REF!</definedName>
    <definedName name="_7Excel_BuiltIn_Print_Area_4_1_1">"$#REF!.$A$1:$F$255"</definedName>
    <definedName name="_8Excel_BuiltIn_Print_Titles_1_1_1">"$#REF!.$A$1:$AMJ$4"</definedName>
    <definedName name="BAZAP">[2]Osnova!$B$2</definedName>
    <definedName name="CENA" localSheetId="6">#REF!</definedName>
    <definedName name="CENA">#REF!</definedName>
    <definedName name="cena_skupaj_v__" localSheetId="15">#REF!</definedName>
    <definedName name="cena_skupaj_v__" localSheetId="11">#REF!</definedName>
    <definedName name="cena_skupaj_v__" localSheetId="12">#REF!</definedName>
    <definedName name="cena_skupaj_v__" localSheetId="13">#REF!</definedName>
    <definedName name="cena_skupaj_v__" localSheetId="16">#REF!</definedName>
    <definedName name="cena_skupaj_v__" localSheetId="14">#REF!</definedName>
    <definedName name="cena_skupaj_v__">#REF!</definedName>
    <definedName name="cena_skupaj_v_€" localSheetId="3">#REF!</definedName>
    <definedName name="cena_skupaj_v_€" localSheetId="4">#REF!</definedName>
    <definedName name="cena_skupaj_v_€">#REF!</definedName>
    <definedName name="datnar">[2]Osnova!$F$11</definedName>
    <definedName name="DATUM">[2]Osnova!$B$8</definedName>
    <definedName name="DDV">[2]Osnova!$A$1</definedName>
    <definedName name="Debelina1">"$#REF!.$D$#REF!:$D$#REF!"</definedName>
    <definedName name="DELO">[2]Osnova!$B$22</definedName>
    <definedName name="DELOP">[3]Osnova!$E$27</definedName>
    <definedName name="DELOSK">[2]Osnova!$F$17</definedName>
    <definedName name="DELOSOBA">#REF!</definedName>
    <definedName name="direktor">[2]Osnova!$F$6</definedName>
    <definedName name="Dolzina">"$#REF!.$C$100:$C$110"</definedName>
    <definedName name="Dolzina1">"$#REF!.$C$#REF!:$C$#REF!"</definedName>
    <definedName name="EKO">[2]Osnova!$B$20</definedName>
    <definedName name="EUR">[2]Osnova!$B$4</definedName>
    <definedName name="Excel_BuiltIn__FilterDatabase_1">"$#REF!.$A$1:$Q$88"</definedName>
    <definedName name="Excel_BuiltIn_Print_Area_1">"$#REF!.$A$1:$F$263"</definedName>
    <definedName name="Excel_BuiltIn_Print_Area_1_1">"$#REF!.$A$1:$G$14"</definedName>
    <definedName name="Excel_BuiltIn_Print_Area_11">#REF!</definedName>
    <definedName name="Excel_BuiltIn_Print_Area_11_1">#REF!</definedName>
    <definedName name="Excel_BuiltIn_Print_Area_11_1_11">#REF!</definedName>
    <definedName name="Excel_BuiltIn_Print_Area_12">#REF!</definedName>
    <definedName name="Excel_BuiltIn_Print_Area_2">"$#REF!.$A$1:$F$20"</definedName>
    <definedName name="Excel_BuiltIn_Print_Area_2_1">"$#REF!.$A$1:$E$97"</definedName>
    <definedName name="Excel_BuiltIn_Print_Area_2_1_1">#REF!</definedName>
    <definedName name="Excel_BuiltIn_Print_Area_3_1">#REF!</definedName>
    <definedName name="Excel_BuiltIn_Print_Area_4_1">"$#REF!.$A$1:$F$326"</definedName>
    <definedName name="Excel_BuiltIn_Print_Area_5">"$#REF!.$A$1:$F$326"</definedName>
    <definedName name="Excel_BuiltIn_Print_Area_5_1">#REF!</definedName>
    <definedName name="Excel_BuiltIn_Print_Area_5_1_1">#REF!</definedName>
    <definedName name="Excel_BuiltIn_Print_Area_6">"$#REF!.$A$1:$F$326"</definedName>
    <definedName name="Excel_BuiltIn_Print_Area_6_1">#REF!</definedName>
    <definedName name="Excel_BuiltIn_Print_Area_7">"$#REF!.$A$1:$F$326"</definedName>
    <definedName name="Excel_BuiltIn_Print_Area_7_1">"$#REF!.$A$1:$F$320"</definedName>
    <definedName name="Excel_BuiltIn_Print_Area_8">"$#REF!.$A$1:$E$499"</definedName>
    <definedName name="Excel_BuiltIn_Print_Area_8_1">#REF!</definedName>
    <definedName name="Excel_BuiltIn_Print_Area_8_1_1">#REF!</definedName>
    <definedName name="Excel_BuiltIn_Print_Area_9_1">#REF!</definedName>
    <definedName name="Excel_BuiltIn_Print_Titles_1_1">#REF!</definedName>
    <definedName name="Excel_BuiltIn_Print_Titles_1_1_1">#REF!</definedName>
    <definedName name="Excel_BuiltIn_Print_Titles_1_3">#REF!</definedName>
    <definedName name="Excel_BuiltIn_Print_Titles_1_4">#REF!</definedName>
    <definedName name="Excel_BuiltIn_Print_Titles_10">#REF!</definedName>
    <definedName name="Excel_BuiltIn_Print_Titles_11">#REF!</definedName>
    <definedName name="Excel_BuiltIn_Print_Titles_12">#REF!</definedName>
    <definedName name="Excel_BuiltIn_Print_Titles_2">"$#REF!.$A$1:$AMJ$6"</definedName>
    <definedName name="Excel_BuiltIn_Print_Titles_2_1">"$#REF!.$A$1:$IV$5"</definedName>
    <definedName name="Excel_BuiltIn_Print_Titles_2_1_1">#REF!</definedName>
    <definedName name="Excel_BuiltIn_Print_Titles_3">"$#REF!.$A$1:$IV$5"</definedName>
    <definedName name="Excel_BuiltIn_Print_Titles_3_1">"$#REF!.$A$1:$AMJ$3"</definedName>
    <definedName name="Excel_BuiltIn_Print_Titles_4" localSheetId="6">'[4]NEPREDVIDENA GR.DELA'!#REF!</definedName>
    <definedName name="Excel_BuiltIn_Print_Titles_4">'[4]NEPREDVIDENA GR.DELA'!#REF!</definedName>
    <definedName name="Excel_BuiltIn_Print_Titles_4_1">#REF!</definedName>
    <definedName name="Excel_BuiltIn_Print_Titles_4_1_1">#REF!</definedName>
    <definedName name="Excel_BuiltIn_Print_Titles_4_1_3">#REF!</definedName>
    <definedName name="Excel_BuiltIn_Print_Titles_4_1_4">#REF!</definedName>
    <definedName name="Excel_BuiltIn_Print_Titles_5">#REF!</definedName>
    <definedName name="Excel_BuiltIn_Print_Titles_5_1">"$#REF!.$A$1:$AMJ$4"</definedName>
    <definedName name="Excel_BuiltIn_Print_Titles_6">#REF!</definedName>
    <definedName name="Excel_BuiltIn_Print_Titles_6_1">#REF!</definedName>
    <definedName name="Excel_BuiltIn_Print_Titles_6_1_1">#REF!</definedName>
    <definedName name="Excel_BuiltIn_Print_Titles_6_1_1_1">#REF!</definedName>
    <definedName name="Excel_BuiltIn_Print_Titles_7">#REF!</definedName>
    <definedName name="Excel_BuiltIn_Print_Titles_7_1">"$#REF!.$A$1:$AMJ$4"</definedName>
    <definedName name="Excel_BuiltIn_Print_Titles_8">#REF!</definedName>
    <definedName name="Excel_BuiltIn_Print_Titles_9">#REF!</definedName>
    <definedName name="FIRMA">[2]Osnova!$D$1</definedName>
    <definedName name="Globina">"$#REF!.$B$#REF!:$B$#REF!"</definedName>
    <definedName name="INZ">[2]Osnova!$B$5</definedName>
    <definedName name="JEZIK">[2]Ponudba!$D$1</definedName>
    <definedName name="JEZIKIZ">[2]Ponudba!$D$2</definedName>
    <definedName name="KABLI">[2]Osnova!$B$21</definedName>
    <definedName name="KOLIC" localSheetId="6">#REF!</definedName>
    <definedName name="KOLIC">#REF!</definedName>
    <definedName name="KOSEBA">[2]Osnova!$D$4</definedName>
    <definedName name="MATBRUTO">[2]Ponudba!$H$457</definedName>
    <definedName name="MATERIAL">[3]Osnova!$E$26</definedName>
    <definedName name="NACINPLACILA">[2]Osnova!$O$3:$O$12</definedName>
    <definedName name="NACINPLACILAST">[2]Osnova!$P$3:$P$12</definedName>
    <definedName name="narocilnica">[2]Osnova!$F$9</definedName>
    <definedName name="NarocPog">[2]Osnova!$F$8</definedName>
    <definedName name="OBJEKT">[2]Osnova!$B$17</definedName>
    <definedName name="PDELO">[2]Ponudba!$N$457</definedName>
    <definedName name="PMATERIAL">[2]Ponudba!$M$457</definedName>
    <definedName name="_xlnm.Print_Area" localSheetId="0">'0'!$A$1:$D$18</definedName>
    <definedName name="_xlnm.Print_Area" localSheetId="8">'CESTNI PRIKLJUČEK'!$A$1:$G$106</definedName>
    <definedName name="_xlnm.Print_Area" localSheetId="15">CNS!$A$1:$G$239</definedName>
    <definedName name="_xlnm.Print_Area" localSheetId="9">ELEKTRO!$A$1:$G$1266</definedName>
    <definedName name="_xlnm.Print_Area" localSheetId="3">'GRADBENA DELA'!$A$1:$G$372</definedName>
    <definedName name="_xlnm.Print_Area" localSheetId="4">'OBRTNIŠKA DELA'!$A$1:$G$941</definedName>
    <definedName name="_xlnm.Print_Area" localSheetId="19">'Oprema kuhinja'!$A$1:$Y$183</definedName>
    <definedName name="_xlnm.Print_Area" localSheetId="10">'REKAPITULACIJA SI'!$A$1:$F$51</definedName>
    <definedName name="_xlnm.Print_Area" localSheetId="7">VODOVOD!$A$1:$F$90</definedName>
    <definedName name="_xlnm.Print_Area" localSheetId="5">ZU!$A$1:$G$238</definedName>
    <definedName name="RABP">[5]Osnova!$I$19</definedName>
    <definedName name="RABSTN">[5]Osnova!$I$13</definedName>
    <definedName name="ROKDOBAVE">[2]Osnova!$M$3:$M$10</definedName>
    <definedName name="ROKIZVEDBE">[2]Osnova!$L$3:$L$10</definedName>
    <definedName name="Sirina">"$#REF!.$B$100:$B$110"</definedName>
    <definedName name="SKUPAJ">[2]Ponudba!$H$461</definedName>
    <definedName name="SKUPAJSR">[2]Ponudba!$H$464</definedName>
    <definedName name="SKUPAJSRDDV">[2]Osnova!$F$22</definedName>
    <definedName name="SKUPAJSREN">'[2]Ponudba-EN'!$H$22</definedName>
    <definedName name="SPECIFIKACIJA">[2]Osnova!$A$44</definedName>
    <definedName name="SPECIFIKACIJAEN">[2]Osnova!$B$44</definedName>
    <definedName name="SteviloKomadovGred">"$#REF!.$E$#REF!:$E$#REF!"</definedName>
    <definedName name="SteviloKomadovTockovnihTemeljev">"$#REF!.$E$100:$E$110"</definedName>
    <definedName name="STPON">[2]Osnova!$B$16</definedName>
    <definedName name="Summary" localSheetId="3">#REF!</definedName>
    <definedName name="Summary">#REF!</definedName>
    <definedName name="SUPERRABAT">[2]Osnova!$B$9</definedName>
    <definedName name="SUPERRABATSIT">[2]Ponudba!$H$463</definedName>
    <definedName name="TEZA">[2]Ponudba!$P$458</definedName>
    <definedName name="_xlnm.Print_Titles" localSheetId="8">'CESTNI PRIKLJUČEK'!$32:$32</definedName>
    <definedName name="_xlnm.Print_Titles" localSheetId="17">'CEVNA POŠTA'!$10:$10</definedName>
    <definedName name="_xlnm.Print_Titles" localSheetId="15">CNS!$8:$11</definedName>
    <definedName name="_xlnm.Print_Titles" localSheetId="9">ELEKTRO!$10:$10</definedName>
    <definedName name="_xlnm.Print_Titles" localSheetId="6">'FEKALNA KANALIZACIJA'!$33:$33</definedName>
    <definedName name="_xlnm.Print_Titles" localSheetId="11">MP!$8:$11</definedName>
    <definedName name="_xlnm.Print_Titles" localSheetId="4">'OBRTNIŠKA DELA'!$11:$11</definedName>
    <definedName name="_xlnm.Print_Titles" localSheetId="12">OGREVANJE!$8:$11</definedName>
    <definedName name="_xlnm.Print_Titles" localSheetId="19">'Oprema kuhinja'!$10:$10</definedName>
    <definedName name="_xlnm.Print_Titles" localSheetId="13">PREZRAČEVANJE!$8:$11</definedName>
    <definedName name="_xlnm.Print_Titles" localSheetId="10">'REKAPITULACIJA SI'!$8:$10</definedName>
    <definedName name="_xlnm.Print_Titles" localSheetId="16">SPLOŠNO!$8:$11</definedName>
    <definedName name="_xlnm.Print_Titles" localSheetId="7">VODOVOD!$32:$32</definedName>
    <definedName name="_xlnm.Print_Titles" localSheetId="14">VOKA!$8:$11</definedName>
    <definedName name="URA">[2]Osnova!$B$6</definedName>
    <definedName name="VARIANTA">[2]Osnova!$B$13</definedName>
    <definedName name="Visina">"$#REF!.$D$100:$D$110"</definedName>
    <definedName name="ZAVAROVANJA">[2]Osnova!$N$3:$N$10</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9" i="55" l="1"/>
  <c r="G469" i="59"/>
  <c r="G467" i="59"/>
  <c r="G20" i="59" s="1"/>
  <c r="F84" i="65"/>
  <c r="G15" i="37"/>
  <c r="G32" i="62"/>
  <c r="G223" i="62"/>
  <c r="G171" i="62"/>
  <c r="G196" i="62"/>
  <c r="G243" i="62"/>
  <c r="G301" i="62"/>
  <c r="G368" i="62"/>
  <c r="G344" i="62" l="1"/>
  <c r="G45" i="37"/>
  <c r="Y179" i="67" l="1"/>
  <c r="Y178" i="67"/>
  <c r="Y177" i="67" s="1"/>
  <c r="Y175" i="67"/>
  <c r="Y174" i="67"/>
  <c r="Y173" i="67" s="1"/>
  <c r="Y171" i="67"/>
  <c r="Y170" i="67"/>
  <c r="Y169" i="67" s="1"/>
  <c r="Y167" i="67"/>
  <c r="Y166" i="67"/>
  <c r="Y165" i="67"/>
  <c r="Y164" i="67"/>
  <c r="Y163" i="67"/>
  <c r="Y162" i="67"/>
  <c r="Y161" i="67"/>
  <c r="Y160" i="67"/>
  <c r="Y157" i="67"/>
  <c r="Y156" i="67"/>
  <c r="Y155" i="67"/>
  <c r="Y154" i="67"/>
  <c r="Y153" i="67"/>
  <c r="Y152" i="67"/>
  <c r="Y149" i="67"/>
  <c r="Y148" i="67"/>
  <c r="Y147" i="67"/>
  <c r="Y144" i="67"/>
  <c r="Y143" i="67"/>
  <c r="Y142" i="67"/>
  <c r="Y141" i="67"/>
  <c r="Y140" i="67"/>
  <c r="Y139" i="67"/>
  <c r="Y138" i="67"/>
  <c r="Y137" i="67"/>
  <c r="Y136" i="67"/>
  <c r="Y135" i="67"/>
  <c r="Y132" i="67"/>
  <c r="Y131" i="67"/>
  <c r="Y130" i="67"/>
  <c r="Y129" i="67"/>
  <c r="Y128" i="67"/>
  <c r="Y127" i="67"/>
  <c r="Y126" i="67"/>
  <c r="Y125" i="67"/>
  <c r="Y124" i="67"/>
  <c r="Y123" i="67"/>
  <c r="Y122" i="67"/>
  <c r="Y121" i="67"/>
  <c r="Y120" i="67"/>
  <c r="Y117" i="67"/>
  <c r="Y116" i="67"/>
  <c r="Y115" i="67"/>
  <c r="Y114" i="67"/>
  <c r="Y113" i="67"/>
  <c r="Y112" i="67"/>
  <c r="Y111" i="67"/>
  <c r="Y110" i="67"/>
  <c r="Y109" i="67"/>
  <c r="Y108" i="67"/>
  <c r="Y107" i="67"/>
  <c r="Y104" i="67"/>
  <c r="Y103" i="67" s="1"/>
  <c r="Y101" i="67"/>
  <c r="Y100" i="67"/>
  <c r="Y99" i="67"/>
  <c r="Y98" i="67"/>
  <c r="Y97" i="67"/>
  <c r="Y96" i="67"/>
  <c r="Y95" i="67"/>
  <c r="Y94" i="67"/>
  <c r="Y93" i="67"/>
  <c r="Y92" i="67"/>
  <c r="Y91" i="67"/>
  <c r="Y90" i="67"/>
  <c r="Y89" i="67"/>
  <c r="Y88" i="67"/>
  <c r="Y85" i="67"/>
  <c r="Y84" i="67"/>
  <c r="Y83" i="67"/>
  <c r="Y82" i="67"/>
  <c r="Y81" i="67"/>
  <c r="Y80" i="67"/>
  <c r="Y79" i="67"/>
  <c r="Y61" i="67"/>
  <c r="Y62" i="67"/>
  <c r="Y63" i="67"/>
  <c r="Y64" i="67"/>
  <c r="Y65" i="67"/>
  <c r="Y66" i="67"/>
  <c r="Y67" i="67"/>
  <c r="Y68" i="67"/>
  <c r="Y69" i="67"/>
  <c r="Y70" i="67"/>
  <c r="Y71" i="67"/>
  <c r="Y72" i="67"/>
  <c r="Y73" i="67"/>
  <c r="Y74" i="67"/>
  <c r="Y75" i="67"/>
  <c r="Y76" i="67"/>
  <c r="Y60" i="67"/>
  <c r="Y35" i="67"/>
  <c r="Y36" i="67"/>
  <c r="Y37" i="67"/>
  <c r="Y38" i="67"/>
  <c r="Y39" i="67"/>
  <c r="Y40" i="67"/>
  <c r="Y41" i="67"/>
  <c r="Y42" i="67"/>
  <c r="Y43" i="67"/>
  <c r="Y44" i="67"/>
  <c r="Y45" i="67"/>
  <c r="Y46" i="67"/>
  <c r="Y47" i="67"/>
  <c r="Y48" i="67"/>
  <c r="Y49" i="67"/>
  <c r="Y50" i="67"/>
  <c r="Y51" i="67"/>
  <c r="Y52" i="67"/>
  <c r="Y53" i="67"/>
  <c r="Y54" i="67"/>
  <c r="Y55" i="67"/>
  <c r="Y56" i="67"/>
  <c r="Y57" i="67"/>
  <c r="Y34" i="67"/>
  <c r="Y13" i="67"/>
  <c r="Y14" i="67"/>
  <c r="Y15" i="67"/>
  <c r="Y16" i="67"/>
  <c r="Y17" i="67"/>
  <c r="Y18" i="67"/>
  <c r="Y19" i="67"/>
  <c r="Y20" i="67"/>
  <c r="Y21" i="67"/>
  <c r="Y22" i="67"/>
  <c r="Y23" i="67"/>
  <c r="Y24" i="67"/>
  <c r="Y25" i="67"/>
  <c r="Y26" i="67"/>
  <c r="Y27" i="67"/>
  <c r="Y28" i="67"/>
  <c r="Y29" i="67"/>
  <c r="Y30" i="67"/>
  <c r="Y31" i="67"/>
  <c r="Y12" i="67"/>
  <c r="Y151" i="67" l="1"/>
  <c r="Y146" i="67"/>
  <c r="Y159" i="67"/>
  <c r="Y119" i="67"/>
  <c r="Y134" i="67"/>
  <c r="Y78" i="67"/>
  <c r="Y87" i="67"/>
  <c r="Y106" i="67"/>
  <c r="Y59" i="67"/>
  <c r="Y33" i="67"/>
  <c r="Y11" i="67"/>
  <c r="Y182" i="67" l="1"/>
  <c r="F50" i="27" s="1"/>
  <c r="F58" i="27" s="1"/>
  <c r="F51" i="27" l="1"/>
  <c r="F52" i="27" s="1"/>
  <c r="F98" i="57"/>
  <c r="F100" i="57"/>
  <c r="F102" i="57"/>
  <c r="F46" i="61"/>
  <c r="F30" i="61"/>
  <c r="F28" i="61"/>
  <c r="F26" i="61"/>
  <c r="F19" i="64" l="1"/>
  <c r="F17" i="64"/>
  <c r="F15" i="64"/>
  <c r="F18" i="64"/>
  <c r="F16" i="64"/>
  <c r="F14" i="64"/>
  <c r="F13" i="64"/>
  <c r="F22" i="63"/>
  <c r="F42" i="63"/>
  <c r="F43" i="63"/>
  <c r="F44" i="63"/>
  <c r="F45" i="63"/>
  <c r="F46" i="63"/>
  <c r="F47" i="63"/>
  <c r="F48" i="63"/>
  <c r="F49" i="63"/>
  <c r="F50" i="63"/>
  <c r="F51" i="63"/>
  <c r="F52" i="63"/>
  <c r="F53" i="63"/>
  <c r="F56" i="63"/>
  <c r="F57" i="63"/>
  <c r="F58" i="63"/>
  <c r="F61" i="63"/>
  <c r="F62" i="63"/>
  <c r="F63" i="63"/>
  <c r="F15" i="63"/>
  <c r="F16" i="63"/>
  <c r="F17" i="63"/>
  <c r="F18" i="63"/>
  <c r="F19" i="63"/>
  <c r="F20" i="63"/>
  <c r="F21" i="63"/>
  <c r="F23" i="63"/>
  <c r="F24" i="63"/>
  <c r="F25" i="63"/>
  <c r="F26" i="63"/>
  <c r="F27" i="63"/>
  <c r="F28" i="63"/>
  <c r="F29" i="63"/>
  <c r="F30" i="63"/>
  <c r="F31" i="63"/>
  <c r="F32" i="63"/>
  <c r="F33" i="63"/>
  <c r="F34" i="63"/>
  <c r="F35" i="63"/>
  <c r="F36" i="63"/>
  <c r="F37" i="63"/>
  <c r="F38" i="63"/>
  <c r="F39" i="63"/>
  <c r="F40" i="63"/>
  <c r="F41" i="63"/>
  <c r="F14" i="63"/>
  <c r="F37" i="65"/>
  <c r="F38" i="65"/>
  <c r="F39" i="65"/>
  <c r="F40" i="65"/>
  <c r="F41" i="65"/>
  <c r="F42" i="65"/>
  <c r="F43" i="65"/>
  <c r="F48" i="65"/>
  <c r="F49" i="65"/>
  <c r="F50" i="65"/>
  <c r="F51" i="65"/>
  <c r="F52" i="65"/>
  <c r="D53" i="65"/>
  <c r="F53" i="65" s="1"/>
  <c r="D54" i="65"/>
  <c r="F54" i="65" s="1"/>
  <c r="D55" i="65"/>
  <c r="F55" i="65" s="1"/>
  <c r="D56" i="65"/>
  <c r="D57" i="65" s="1"/>
  <c r="F57" i="65" s="1"/>
  <c r="F61" i="65"/>
  <c r="F62" i="65"/>
  <c r="F63" i="65"/>
  <c r="F64" i="65"/>
  <c r="F65" i="65"/>
  <c r="F66" i="65"/>
  <c r="F67" i="65"/>
  <c r="F68" i="65"/>
  <c r="D69" i="65"/>
  <c r="D76" i="65" s="1"/>
  <c r="F76" i="65" s="1"/>
  <c r="F70" i="65"/>
  <c r="F71" i="65"/>
  <c r="G95" i="53"/>
  <c r="G94" i="53"/>
  <c r="G93" i="53"/>
  <c r="G92" i="53"/>
  <c r="G91" i="53"/>
  <c r="G87" i="53"/>
  <c r="G86" i="53"/>
  <c r="G85" i="53"/>
  <c r="G81" i="53"/>
  <c r="G80" i="53"/>
  <c r="G79" i="53"/>
  <c r="G78" i="53"/>
  <c r="G77" i="53"/>
  <c r="G76" i="53"/>
  <c r="G75" i="53"/>
  <c r="G74" i="53"/>
  <c r="G73" i="53"/>
  <c r="G72" i="53"/>
  <c r="G68" i="53"/>
  <c r="G67" i="53"/>
  <c r="G66" i="53"/>
  <c r="G65" i="53"/>
  <c r="G64" i="53"/>
  <c r="G63" i="53"/>
  <c r="G59" i="53"/>
  <c r="G58" i="53"/>
  <c r="G57" i="53"/>
  <c r="E53" i="53"/>
  <c r="G53" i="53" s="1"/>
  <c r="E52" i="53"/>
  <c r="G52" i="53" s="1"/>
  <c r="E51" i="53"/>
  <c r="G51" i="53" s="1"/>
  <c r="G50" i="53"/>
  <c r="E49" i="53"/>
  <c r="G49" i="53" s="1"/>
  <c r="G48" i="53"/>
  <c r="G44" i="53"/>
  <c r="G43" i="53"/>
  <c r="E42" i="53"/>
  <c r="G42" i="53" s="1"/>
  <c r="E41" i="53"/>
  <c r="G41" i="53" s="1"/>
  <c r="G40" i="53"/>
  <c r="G39" i="53"/>
  <c r="G38" i="53"/>
  <c r="E37" i="53"/>
  <c r="G37" i="53" s="1"/>
  <c r="G36" i="53"/>
  <c r="G35" i="53"/>
  <c r="F80" i="52"/>
  <c r="F81" i="52" s="1"/>
  <c r="F88" i="52" s="1"/>
  <c r="F76" i="52"/>
  <c r="F72" i="52"/>
  <c r="F71" i="52"/>
  <c r="F70" i="52"/>
  <c r="F69" i="52"/>
  <c r="F68" i="52"/>
  <c r="F67" i="52"/>
  <c r="F66" i="52"/>
  <c r="F65" i="52"/>
  <c r="F64" i="52"/>
  <c r="F63" i="52"/>
  <c r="F62" i="52"/>
  <c r="F61" i="52"/>
  <c r="F60" i="52"/>
  <c r="F59" i="52"/>
  <c r="F57" i="52"/>
  <c r="F56" i="52"/>
  <c r="F51" i="52"/>
  <c r="F50" i="52"/>
  <c r="D49" i="52"/>
  <c r="F49" i="52" s="1"/>
  <c r="F48" i="52"/>
  <c r="F47" i="52"/>
  <c r="F46" i="52"/>
  <c r="D45" i="52"/>
  <c r="F45" i="52" s="1"/>
  <c r="F44" i="52"/>
  <c r="F43" i="52"/>
  <c r="F42" i="52"/>
  <c r="F38" i="52"/>
  <c r="F37" i="52"/>
  <c r="F36" i="52"/>
  <c r="G224" i="51"/>
  <c r="G223" i="51"/>
  <c r="G222" i="51"/>
  <c r="G218" i="51"/>
  <c r="G217" i="51"/>
  <c r="G216" i="51"/>
  <c r="G215" i="51"/>
  <c r="G210" i="51"/>
  <c r="G209" i="51"/>
  <c r="G208" i="51"/>
  <c r="G202" i="51"/>
  <c r="G201" i="51"/>
  <c r="G200" i="51"/>
  <c r="G199" i="51"/>
  <c r="G198" i="51"/>
  <c r="G197" i="51"/>
  <c r="G196" i="51"/>
  <c r="G195" i="51"/>
  <c r="G191" i="51"/>
  <c r="G190" i="51"/>
  <c r="G189" i="51"/>
  <c r="G188" i="51"/>
  <c r="G187" i="51"/>
  <c r="G186" i="51"/>
  <c r="G185" i="51"/>
  <c r="G184" i="51"/>
  <c r="G183" i="51"/>
  <c r="G179" i="51"/>
  <c r="G178" i="51"/>
  <c r="G177" i="51"/>
  <c r="G176" i="51"/>
  <c r="G175" i="51"/>
  <c r="G174" i="51"/>
  <c r="G173" i="51"/>
  <c r="G172" i="51"/>
  <c r="G171" i="51"/>
  <c r="G170" i="51"/>
  <c r="G169" i="51"/>
  <c r="G168" i="51"/>
  <c r="G167" i="51"/>
  <c r="G166" i="51"/>
  <c r="E165" i="51"/>
  <c r="G165" i="51" s="1"/>
  <c r="G164" i="51"/>
  <c r="G163" i="51"/>
  <c r="G159" i="51"/>
  <c r="G158" i="51"/>
  <c r="G157" i="51"/>
  <c r="G156" i="51"/>
  <c r="G155" i="51"/>
  <c r="G154" i="51"/>
  <c r="G153" i="51"/>
  <c r="G152" i="51"/>
  <c r="G151" i="51"/>
  <c r="E150" i="51"/>
  <c r="G150" i="51" s="1"/>
  <c r="G149" i="51"/>
  <c r="G148" i="51"/>
  <c r="G144" i="51"/>
  <c r="G143" i="51"/>
  <c r="G142" i="51"/>
  <c r="G141" i="51"/>
  <c r="G140" i="51"/>
  <c r="G139" i="51"/>
  <c r="G138" i="51"/>
  <c r="G137" i="51"/>
  <c r="G133" i="51"/>
  <c r="G132" i="51"/>
  <c r="G131" i="51"/>
  <c r="G130" i="51"/>
  <c r="G129" i="51"/>
  <c r="G128" i="51"/>
  <c r="E127" i="51"/>
  <c r="G127" i="51" s="1"/>
  <c r="E126" i="51"/>
  <c r="G126" i="51" s="1"/>
  <c r="E125" i="51"/>
  <c r="G125" i="51" s="1"/>
  <c r="E124" i="51"/>
  <c r="G124" i="51" s="1"/>
  <c r="G123" i="51"/>
  <c r="G118" i="51"/>
  <c r="G117" i="51"/>
  <c r="G116" i="51"/>
  <c r="G115" i="51"/>
  <c r="G114" i="51"/>
  <c r="G113" i="51"/>
  <c r="G112" i="51"/>
  <c r="G108" i="51"/>
  <c r="G107" i="51"/>
  <c r="G106" i="51"/>
  <c r="G105" i="51"/>
  <c r="G104" i="51"/>
  <c r="G103" i="51"/>
  <c r="G102" i="51"/>
  <c r="G101" i="51"/>
  <c r="G100" i="51"/>
  <c r="G99" i="51"/>
  <c r="G98" i="51"/>
  <c r="G97" i="51"/>
  <c r="G96" i="51"/>
  <c r="G95" i="51"/>
  <c r="G94" i="51"/>
  <c r="G93" i="51"/>
  <c r="E89" i="51"/>
  <c r="G89" i="51" s="1"/>
  <c r="E87" i="51"/>
  <c r="E88" i="51" s="1"/>
  <c r="G83" i="51"/>
  <c r="G82" i="51"/>
  <c r="G81" i="51"/>
  <c r="G80" i="51"/>
  <c r="G79" i="51"/>
  <c r="G78" i="51"/>
  <c r="G77" i="51"/>
  <c r="G76" i="51"/>
  <c r="G75" i="51"/>
  <c r="G74" i="51"/>
  <c r="G73" i="51"/>
  <c r="G72" i="51"/>
  <c r="G71" i="51"/>
  <c r="G67" i="51"/>
  <c r="G66" i="51"/>
  <c r="G65" i="51"/>
  <c r="G64" i="51"/>
  <c r="G63" i="51"/>
  <c r="E62" i="51"/>
  <c r="G62" i="51" s="1"/>
  <c r="G61" i="51"/>
  <c r="G57" i="51"/>
  <c r="G56" i="51"/>
  <c r="G55" i="51"/>
  <c r="G54" i="51"/>
  <c r="G53" i="51"/>
  <c r="G52" i="51"/>
  <c r="G51" i="51"/>
  <c r="G50" i="51"/>
  <c r="G49" i="51"/>
  <c r="G48" i="51"/>
  <c r="G47" i="51"/>
  <c r="G46" i="51"/>
  <c r="G45" i="51"/>
  <c r="G44" i="51"/>
  <c r="G43" i="51"/>
  <c r="G42" i="51"/>
  <c r="G41" i="51"/>
  <c r="G40" i="51"/>
  <c r="G39" i="51"/>
  <c r="G38" i="51"/>
  <c r="G37" i="51"/>
  <c r="G36" i="51"/>
  <c r="G35" i="51"/>
  <c r="G45" i="53" l="1"/>
  <c r="G225" i="51"/>
  <c r="G235" i="51" s="1"/>
  <c r="G180" i="51"/>
  <c r="G145" i="51"/>
  <c r="G68" i="51"/>
  <c r="G229" i="51" s="1"/>
  <c r="F21" i="64"/>
  <c r="F36" i="27" s="1"/>
  <c r="G82" i="53"/>
  <c r="G103" i="53" s="1"/>
  <c r="G54" i="53"/>
  <c r="G100" i="53" s="1"/>
  <c r="G96" i="53"/>
  <c r="G105" i="53" s="1"/>
  <c r="G60" i="53"/>
  <c r="G101" i="53" s="1"/>
  <c r="G69" i="53"/>
  <c r="G102" i="53" s="1"/>
  <c r="G88" i="53"/>
  <c r="G104" i="53" s="1"/>
  <c r="F52" i="52"/>
  <c r="F85" i="52" s="1"/>
  <c r="F77" i="52"/>
  <c r="F87" i="52" s="1"/>
  <c r="F56" i="65"/>
  <c r="G160" i="51"/>
  <c r="G58" i="51"/>
  <c r="G228" i="51" s="1"/>
  <c r="G134" i="51"/>
  <c r="G192" i="51"/>
  <c r="G219" i="51"/>
  <c r="G234" i="51" s="1"/>
  <c r="G119" i="51"/>
  <c r="G203" i="51"/>
  <c r="G211" i="51"/>
  <c r="G84" i="51"/>
  <c r="G230" i="51" s="1"/>
  <c r="F65" i="63"/>
  <c r="F35" i="27" s="1"/>
  <c r="F45" i="65"/>
  <c r="F80" i="65" s="1"/>
  <c r="F69" i="65"/>
  <c r="F72" i="65" s="1"/>
  <c r="F82" i="65" s="1"/>
  <c r="F39" i="52"/>
  <c r="F84" i="52" s="1"/>
  <c r="F73" i="52"/>
  <c r="F86" i="52" s="1"/>
  <c r="G99" i="53"/>
  <c r="G233" i="51"/>
  <c r="F58" i="65"/>
  <c r="F81" i="65" s="1"/>
  <c r="E92" i="51"/>
  <c r="G92" i="51" s="1"/>
  <c r="E91" i="51"/>
  <c r="G91" i="51" s="1"/>
  <c r="E90" i="51"/>
  <c r="G90" i="51" s="1"/>
  <c r="G88" i="51"/>
  <c r="G87" i="51"/>
  <c r="G109" i="51" l="1"/>
  <c r="G231" i="51" s="1"/>
  <c r="G106" i="53"/>
  <c r="F32" i="27" s="1"/>
  <c r="F30" i="27"/>
  <c r="F75" i="65"/>
  <c r="F77" i="65" s="1"/>
  <c r="F83" i="65" s="1"/>
  <c r="G205" i="51"/>
  <c r="G232" i="51" s="1"/>
  <c r="F89" i="52"/>
  <c r="F31" i="27" s="1"/>
  <c r="F56" i="61"/>
  <c r="F54" i="61"/>
  <c r="F52" i="61"/>
  <c r="F50" i="61"/>
  <c r="F48" i="61"/>
  <c r="F44" i="61"/>
  <c r="F42" i="61"/>
  <c r="F40" i="61"/>
  <c r="F38" i="61"/>
  <c r="F35" i="61"/>
  <c r="F32" i="61"/>
  <c r="F23" i="61"/>
  <c r="F20" i="61"/>
  <c r="F18" i="61"/>
  <c r="F16" i="61"/>
  <c r="F14" i="61"/>
  <c r="A14" i="61"/>
  <c r="G231" i="60"/>
  <c r="G230" i="60"/>
  <c r="G227" i="60"/>
  <c r="G226" i="60"/>
  <c r="G225" i="60"/>
  <c r="G224" i="60"/>
  <c r="G223" i="60"/>
  <c r="G222" i="60"/>
  <c r="G221" i="60"/>
  <c r="G218" i="60"/>
  <c r="G217" i="60"/>
  <c r="G214" i="60"/>
  <c r="G211" i="60"/>
  <c r="G208" i="60"/>
  <c r="G205" i="60"/>
  <c r="G202" i="60"/>
  <c r="G199" i="60"/>
  <c r="G196" i="60"/>
  <c r="G193" i="60"/>
  <c r="G192" i="60"/>
  <c r="G191" i="60"/>
  <c r="G190" i="60"/>
  <c r="G189" i="60"/>
  <c r="G188" i="60"/>
  <c r="G187" i="60"/>
  <c r="G186" i="60"/>
  <c r="G185" i="60"/>
  <c r="G184" i="60"/>
  <c r="G183" i="60"/>
  <c r="G182" i="60"/>
  <c r="G181" i="60"/>
  <c r="G180" i="60"/>
  <c r="G179" i="60"/>
  <c r="G178" i="60"/>
  <c r="G177" i="60"/>
  <c r="G176" i="60"/>
  <c r="G174" i="60"/>
  <c r="G173" i="60"/>
  <c r="G172" i="60"/>
  <c r="G171" i="60"/>
  <c r="G170" i="60"/>
  <c r="G169" i="60"/>
  <c r="G168" i="60"/>
  <c r="G167" i="60"/>
  <c r="G166" i="60"/>
  <c r="G163" i="60"/>
  <c r="G162" i="60"/>
  <c r="G160" i="60"/>
  <c r="G159" i="60"/>
  <c r="G158" i="60"/>
  <c r="G157" i="60"/>
  <c r="G156" i="60"/>
  <c r="G155" i="60"/>
  <c r="G154" i="60"/>
  <c r="G152" i="60"/>
  <c r="G151" i="60"/>
  <c r="G149" i="60"/>
  <c r="G148" i="60"/>
  <c r="G146" i="60"/>
  <c r="G145" i="60"/>
  <c r="G144" i="60"/>
  <c r="G143" i="60"/>
  <c r="G142" i="60"/>
  <c r="G141" i="60"/>
  <c r="G140" i="60"/>
  <c r="G139" i="60"/>
  <c r="G138" i="60"/>
  <c r="G137" i="60"/>
  <c r="G136" i="60"/>
  <c r="G135" i="60"/>
  <c r="G134" i="60"/>
  <c r="G133" i="60"/>
  <c r="G131" i="60"/>
  <c r="G130" i="60"/>
  <c r="G128" i="60"/>
  <c r="G127" i="60"/>
  <c r="G126" i="60"/>
  <c r="G125" i="60"/>
  <c r="G124" i="60"/>
  <c r="G123" i="60"/>
  <c r="G122" i="60"/>
  <c r="G120" i="60"/>
  <c r="G119" i="60"/>
  <c r="G117" i="60"/>
  <c r="G116" i="60"/>
  <c r="G114" i="60"/>
  <c r="G113" i="60"/>
  <c r="G112" i="60"/>
  <c r="G111" i="60"/>
  <c r="G110" i="60"/>
  <c r="G109" i="60"/>
  <c r="G108" i="60"/>
  <c r="G107" i="60"/>
  <c r="G106" i="60"/>
  <c r="G105" i="60"/>
  <c r="G104" i="60"/>
  <c r="G103" i="60"/>
  <c r="G102" i="60"/>
  <c r="G101" i="60"/>
  <c r="G99" i="60"/>
  <c r="G98" i="60"/>
  <c r="G97" i="60"/>
  <c r="G96" i="60"/>
  <c r="G95" i="60"/>
  <c r="G94" i="60"/>
  <c r="G93" i="60"/>
  <c r="G92" i="60"/>
  <c r="G89" i="60"/>
  <c r="G88" i="60"/>
  <c r="G87" i="60"/>
  <c r="G86" i="60"/>
  <c r="G85" i="60"/>
  <c r="G83" i="60"/>
  <c r="G82" i="60"/>
  <c r="G81" i="60"/>
  <c r="G80" i="60"/>
  <c r="G78" i="60"/>
  <c r="G77" i="60"/>
  <c r="G73" i="60"/>
  <c r="G72" i="60"/>
  <c r="G70" i="60"/>
  <c r="G69" i="60"/>
  <c r="G66" i="60"/>
  <c r="G65" i="60"/>
  <c r="G64" i="60"/>
  <c r="G63" i="60"/>
  <c r="G62" i="60"/>
  <c r="G60" i="60"/>
  <c r="G59" i="60"/>
  <c r="G58" i="60"/>
  <c r="G57" i="60"/>
  <c r="G56" i="60"/>
  <c r="G54" i="60"/>
  <c r="G53" i="60"/>
  <c r="G52" i="60"/>
  <c r="G51" i="60"/>
  <c r="G50" i="60"/>
  <c r="G49" i="60"/>
  <c r="G47" i="60"/>
  <c r="G46" i="60"/>
  <c r="G45" i="60"/>
  <c r="G44" i="60"/>
  <c r="G43" i="60"/>
  <c r="G42" i="60"/>
  <c r="G40" i="60"/>
  <c r="G39" i="60"/>
  <c r="G38" i="60"/>
  <c r="G37" i="60"/>
  <c r="G36" i="60"/>
  <c r="G34" i="60"/>
  <c r="G33" i="60"/>
  <c r="G32" i="60"/>
  <c r="G31" i="60"/>
  <c r="G30" i="60"/>
  <c r="G27" i="60"/>
  <c r="G26" i="60"/>
  <c r="G23" i="60"/>
  <c r="G22" i="60"/>
  <c r="G21" i="60"/>
  <c r="G19" i="60"/>
  <c r="G18" i="60"/>
  <c r="G17" i="60"/>
  <c r="G16" i="60"/>
  <c r="G465" i="59"/>
  <c r="G464" i="59"/>
  <c r="G463" i="59"/>
  <c r="G460" i="59"/>
  <c r="G452" i="59"/>
  <c r="G450" i="59"/>
  <c r="G448" i="59"/>
  <c r="G443" i="59"/>
  <c r="G437" i="59"/>
  <c r="G432" i="59"/>
  <c r="G426" i="59"/>
  <c r="G419" i="59"/>
  <c r="G411" i="59"/>
  <c r="G401" i="59"/>
  <c r="G393" i="59"/>
  <c r="G385" i="59"/>
  <c r="G378" i="59"/>
  <c r="G371" i="59"/>
  <c r="G360" i="59"/>
  <c r="G352" i="59"/>
  <c r="G341" i="59"/>
  <c r="G333" i="59"/>
  <c r="G323" i="59"/>
  <c r="G315" i="59"/>
  <c r="G307" i="59"/>
  <c r="G299" i="59"/>
  <c r="G291" i="59"/>
  <c r="G284" i="59"/>
  <c r="G263" i="59"/>
  <c r="G261" i="59"/>
  <c r="G259" i="59"/>
  <c r="G256" i="59"/>
  <c r="G254" i="59"/>
  <c r="G253" i="59"/>
  <c r="G250" i="59"/>
  <c r="G247" i="59"/>
  <c r="G246" i="59"/>
  <c r="G243" i="59"/>
  <c r="G242" i="59"/>
  <c r="G239" i="59"/>
  <c r="G237" i="59"/>
  <c r="G235" i="59"/>
  <c r="G234" i="59"/>
  <c r="G231" i="59"/>
  <c r="G230" i="59"/>
  <c r="G229" i="59"/>
  <c r="G226" i="59"/>
  <c r="G224" i="59"/>
  <c r="G222" i="59"/>
  <c r="G221" i="59"/>
  <c r="G218" i="59"/>
  <c r="G216" i="59"/>
  <c r="G215" i="59"/>
  <c r="G214" i="59"/>
  <c r="G213" i="59"/>
  <c r="G210" i="59"/>
  <c r="G209" i="59"/>
  <c r="G208" i="59"/>
  <c r="G207" i="59"/>
  <c r="G206" i="59"/>
  <c r="G197" i="59"/>
  <c r="G195" i="59"/>
  <c r="G193" i="59"/>
  <c r="G191" i="59"/>
  <c r="G190" i="59"/>
  <c r="G187" i="59"/>
  <c r="G172" i="59"/>
  <c r="G170" i="59"/>
  <c r="G169" i="59"/>
  <c r="G168" i="59"/>
  <c r="G167" i="59"/>
  <c r="G166" i="59"/>
  <c r="G165" i="59"/>
  <c r="G161" i="59"/>
  <c r="G155" i="59"/>
  <c r="G154" i="59"/>
  <c r="G153" i="59"/>
  <c r="G149" i="59"/>
  <c r="G146" i="59"/>
  <c r="G144" i="59"/>
  <c r="G142" i="59"/>
  <c r="G139" i="59"/>
  <c r="G136" i="59"/>
  <c r="G135" i="59"/>
  <c r="G134" i="59"/>
  <c r="G133" i="59"/>
  <c r="G132" i="59"/>
  <c r="G129" i="59"/>
  <c r="G126" i="59"/>
  <c r="G125" i="59"/>
  <c r="G124" i="59"/>
  <c r="G120" i="59"/>
  <c r="G119" i="59"/>
  <c r="G118" i="59"/>
  <c r="G117" i="59"/>
  <c r="G116" i="59"/>
  <c r="G115" i="59"/>
  <c r="G107" i="59"/>
  <c r="G106" i="59"/>
  <c r="G102" i="59"/>
  <c r="G100" i="59"/>
  <c r="G99" i="59"/>
  <c r="G98" i="59"/>
  <c r="G95" i="59"/>
  <c r="G87" i="59"/>
  <c r="G75" i="59"/>
  <c r="G73" i="59"/>
  <c r="G72" i="59"/>
  <c r="G71" i="59"/>
  <c r="G70" i="59"/>
  <c r="G68" i="59"/>
  <c r="G67" i="59"/>
  <c r="G66" i="59"/>
  <c r="G64" i="59"/>
  <c r="G62" i="59"/>
  <c r="G61" i="59"/>
  <c r="G57" i="59"/>
  <c r="G56" i="59"/>
  <c r="G55" i="59"/>
  <c r="G52" i="59"/>
  <c r="G49" i="59"/>
  <c r="G47" i="59"/>
  <c r="G36" i="59"/>
  <c r="G30" i="59"/>
  <c r="G29" i="59"/>
  <c r="G28" i="59"/>
  <c r="B20" i="59"/>
  <c r="A20" i="59"/>
  <c r="B19" i="59"/>
  <c r="A19" i="59"/>
  <c r="B18" i="59"/>
  <c r="A18" i="59"/>
  <c r="B17" i="59"/>
  <c r="A17" i="59"/>
  <c r="B16" i="59"/>
  <c r="A16" i="59"/>
  <c r="B585" i="58"/>
  <c r="G583" i="58"/>
  <c r="G581" i="58"/>
  <c r="G579" i="58"/>
  <c r="G578" i="58"/>
  <c r="G577" i="58"/>
  <c r="G574" i="58"/>
  <c r="G571" i="58"/>
  <c r="G570" i="58"/>
  <c r="G566" i="58"/>
  <c r="G563" i="58"/>
  <c r="G561" i="58"/>
  <c r="G560" i="58"/>
  <c r="G555" i="58"/>
  <c r="G553" i="58"/>
  <c r="G552" i="58"/>
  <c r="G551" i="58"/>
  <c r="G547" i="58"/>
  <c r="G546" i="58"/>
  <c r="G545" i="58"/>
  <c r="G541" i="58"/>
  <c r="G540" i="58"/>
  <c r="G539" i="58"/>
  <c r="G538" i="58"/>
  <c r="G534" i="58"/>
  <c r="G533" i="58"/>
  <c r="G527" i="58"/>
  <c r="G525" i="58"/>
  <c r="G524" i="58"/>
  <c r="G520" i="58"/>
  <c r="G519" i="58"/>
  <c r="G518" i="58"/>
  <c r="G517" i="58"/>
  <c r="G516" i="58"/>
  <c r="G513" i="58"/>
  <c r="G512" i="58"/>
  <c r="G508" i="58"/>
  <c r="G507" i="58"/>
  <c r="G506" i="58"/>
  <c r="G505" i="58"/>
  <c r="G504" i="58"/>
  <c r="G503" i="58"/>
  <c r="G502" i="58"/>
  <c r="G501" i="58"/>
  <c r="G500" i="58"/>
  <c r="G499" i="58"/>
  <c r="G498" i="58"/>
  <c r="G497" i="58"/>
  <c r="G496" i="58"/>
  <c r="G495" i="58"/>
  <c r="G494" i="58"/>
  <c r="G493" i="58"/>
  <c r="G492" i="58"/>
  <c r="G491" i="58"/>
  <c r="G490" i="58"/>
  <c r="G489" i="58"/>
  <c r="G481" i="58"/>
  <c r="G477" i="58"/>
  <c r="G475" i="58"/>
  <c r="G470" i="58"/>
  <c r="G468" i="58"/>
  <c r="G466" i="58"/>
  <c r="G462" i="58"/>
  <c r="G460" i="58"/>
  <c r="G458" i="58"/>
  <c r="G456" i="58"/>
  <c r="G454" i="58"/>
  <c r="G450" i="58"/>
  <c r="G448" i="58"/>
  <c r="G446" i="58"/>
  <c r="G444" i="58"/>
  <c r="G442" i="58"/>
  <c r="G440" i="58"/>
  <c r="G438" i="58"/>
  <c r="G436" i="58"/>
  <c r="G434" i="58"/>
  <c r="G430" i="58"/>
  <c r="G428" i="58"/>
  <c r="G426" i="58"/>
  <c r="G424" i="58"/>
  <c r="G420" i="58"/>
  <c r="G418" i="58"/>
  <c r="G416" i="58"/>
  <c r="G415" i="58"/>
  <c r="G414" i="58"/>
  <c r="G402" i="58"/>
  <c r="G396" i="58"/>
  <c r="G392" i="58"/>
  <c r="G388" i="58"/>
  <c r="G372" i="58"/>
  <c r="G363" i="58"/>
  <c r="G361" i="58"/>
  <c r="G358" i="58"/>
  <c r="G349" i="58"/>
  <c r="G344" i="58"/>
  <c r="G312" i="58"/>
  <c r="G306" i="58"/>
  <c r="G294" i="58"/>
  <c r="G290" i="58"/>
  <c r="G277" i="58"/>
  <c r="G273" i="58"/>
  <c r="G271" i="58"/>
  <c r="G257" i="58"/>
  <c r="G253" i="58"/>
  <c r="G247" i="58"/>
  <c r="G225" i="58"/>
  <c r="G218" i="58"/>
  <c r="G213" i="58"/>
  <c r="G197" i="58"/>
  <c r="G174" i="58"/>
  <c r="G171" i="58"/>
  <c r="G120" i="58"/>
  <c r="G25" i="58"/>
  <c r="A25" i="58"/>
  <c r="B18" i="58"/>
  <c r="B17" i="58"/>
  <c r="B16" i="58"/>
  <c r="G667" i="56"/>
  <c r="G666" i="56"/>
  <c r="G665" i="56"/>
  <c r="G662" i="56"/>
  <c r="G661" i="56"/>
  <c r="G660" i="56"/>
  <c r="G657" i="56"/>
  <c r="G656" i="56"/>
  <c r="G655" i="56"/>
  <c r="G654" i="56"/>
  <c r="G653" i="56"/>
  <c r="G652" i="56"/>
  <c r="G649" i="56"/>
  <c r="G648" i="56"/>
  <c r="G647" i="56"/>
  <c r="G644" i="56"/>
  <c r="G643" i="56"/>
  <c r="G642" i="56"/>
  <c r="G639" i="56"/>
  <c r="G638" i="56"/>
  <c r="G637" i="56"/>
  <c r="G636" i="56"/>
  <c r="G635" i="56"/>
  <c r="G634" i="56"/>
  <c r="G625" i="56"/>
  <c r="G606" i="56"/>
  <c r="G601" i="56"/>
  <c r="G599" i="56"/>
  <c r="G596" i="56"/>
  <c r="G595" i="56"/>
  <c r="G594" i="56"/>
  <c r="G586" i="56"/>
  <c r="G581" i="56"/>
  <c r="G579" i="56"/>
  <c r="G578" i="56"/>
  <c r="G577" i="56"/>
  <c r="G576" i="56"/>
  <c r="G575" i="56"/>
  <c r="G572" i="56"/>
  <c r="G571" i="56"/>
  <c r="G570" i="56"/>
  <c r="G569" i="56"/>
  <c r="G568" i="56"/>
  <c r="G567" i="56"/>
  <c r="G566" i="56"/>
  <c r="G565" i="56"/>
  <c r="G562" i="56"/>
  <c r="G555" i="56"/>
  <c r="G553" i="56"/>
  <c r="G550" i="56"/>
  <c r="G549" i="56"/>
  <c r="G548" i="56"/>
  <c r="G547" i="56"/>
  <c r="G543" i="56"/>
  <c r="G541" i="56"/>
  <c r="G538" i="56"/>
  <c r="G537" i="56"/>
  <c r="G536" i="56"/>
  <c r="G535" i="56"/>
  <c r="G528" i="56"/>
  <c r="G527" i="56"/>
  <c r="G523" i="56"/>
  <c r="G522" i="56"/>
  <c r="G519" i="56"/>
  <c r="G518" i="56"/>
  <c r="G514" i="56"/>
  <c r="G513" i="56"/>
  <c r="G512" i="56"/>
  <c r="G511" i="56"/>
  <c r="G510" i="56"/>
  <c r="G509" i="56"/>
  <c r="G502" i="56"/>
  <c r="G501" i="56"/>
  <c r="G500" i="56"/>
  <c r="G499" i="56"/>
  <c r="G498" i="56"/>
  <c r="G497" i="56"/>
  <c r="G488" i="56"/>
  <c r="G486" i="56"/>
  <c r="G484" i="56"/>
  <c r="G482" i="56"/>
  <c r="G481" i="56"/>
  <c r="G480" i="56"/>
  <c r="G479" i="56"/>
  <c r="G478" i="56"/>
  <c r="G477" i="56"/>
  <c r="G476" i="56"/>
  <c r="G469" i="56"/>
  <c r="G468" i="56"/>
  <c r="G467" i="56"/>
  <c r="G466" i="56"/>
  <c r="G465" i="56"/>
  <c r="G455" i="56"/>
  <c r="G453" i="56"/>
  <c r="G451" i="56"/>
  <c r="G450" i="56"/>
  <c r="G446" i="56"/>
  <c r="G444" i="56"/>
  <c r="G442" i="56"/>
  <c r="G441" i="56"/>
  <c r="G438" i="56"/>
  <c r="G437" i="56"/>
  <c r="G433" i="56"/>
  <c r="G432" i="56"/>
  <c r="G429" i="56"/>
  <c r="G426" i="56"/>
  <c r="G422" i="56"/>
  <c r="G421" i="56"/>
  <c r="G415" i="56"/>
  <c r="G410" i="56"/>
  <c r="G405" i="56"/>
  <c r="G392" i="56"/>
  <c r="G385" i="56"/>
  <c r="G378" i="56"/>
  <c r="G370" i="56"/>
  <c r="G364" i="56"/>
  <c r="G362" i="56"/>
  <c r="G360" i="56"/>
  <c r="G358" i="56"/>
  <c r="G352" i="56"/>
  <c r="G349" i="56"/>
  <c r="G345" i="56"/>
  <c r="G343" i="56"/>
  <c r="G334" i="56"/>
  <c r="G329" i="56"/>
  <c r="G323" i="56"/>
  <c r="G312" i="56"/>
  <c r="G308" i="56"/>
  <c r="G277" i="56"/>
  <c r="G273" i="56"/>
  <c r="G271" i="56"/>
  <c r="G267" i="56"/>
  <c r="G262" i="56"/>
  <c r="G259" i="56"/>
  <c r="G255" i="56"/>
  <c r="G252" i="56"/>
  <c r="G245" i="56"/>
  <c r="G241" i="56"/>
  <c r="G236" i="56"/>
  <c r="G231" i="56"/>
  <c r="G226" i="56"/>
  <c r="G216" i="56"/>
  <c r="G206" i="56"/>
  <c r="G196" i="56"/>
  <c r="G193" i="56"/>
  <c r="G191" i="56"/>
  <c r="G189" i="56"/>
  <c r="G184" i="56"/>
  <c r="G179" i="56"/>
  <c r="G177" i="56"/>
  <c r="G174" i="56"/>
  <c r="G172" i="56"/>
  <c r="G170" i="56"/>
  <c r="G168" i="56"/>
  <c r="G163" i="56"/>
  <c r="G161" i="56"/>
  <c r="G158" i="56"/>
  <c r="G156" i="56"/>
  <c r="G154" i="56"/>
  <c r="G152" i="56"/>
  <c r="G82" i="56"/>
  <c r="G78" i="56"/>
  <c r="G76" i="56"/>
  <c r="G74" i="56"/>
  <c r="G72" i="56"/>
  <c r="G70" i="56"/>
  <c r="G68" i="56"/>
  <c r="G66" i="56"/>
  <c r="G64" i="56"/>
  <c r="G60" i="56"/>
  <c r="G58" i="56"/>
  <c r="G56" i="56"/>
  <c r="G54" i="56"/>
  <c r="G52" i="56"/>
  <c r="G50" i="56"/>
  <c r="G48" i="56"/>
  <c r="G46" i="56"/>
  <c r="G42" i="56"/>
  <c r="G40" i="56"/>
  <c r="G38" i="56"/>
  <c r="G30" i="56"/>
  <c r="G29" i="56"/>
  <c r="G28" i="56"/>
  <c r="B20" i="56"/>
  <c r="A20" i="56"/>
  <c r="B19" i="56"/>
  <c r="B18" i="56"/>
  <c r="B17" i="56"/>
  <c r="A17" i="56"/>
  <c r="B16" i="56"/>
  <c r="A16" i="56"/>
  <c r="B450" i="57"/>
  <c r="A450" i="57"/>
  <c r="F448" i="57"/>
  <c r="F446" i="57"/>
  <c r="F444" i="57"/>
  <c r="F442" i="57"/>
  <c r="F440" i="57"/>
  <c r="F439" i="57"/>
  <c r="F438" i="57"/>
  <c r="F437" i="57"/>
  <c r="F436" i="57"/>
  <c r="F433" i="57"/>
  <c r="F432" i="57"/>
  <c r="F431" i="57"/>
  <c r="F430" i="57"/>
  <c r="F429" i="57"/>
  <c r="F426" i="57"/>
  <c r="F425" i="57"/>
  <c r="F424" i="57"/>
  <c r="F423" i="57"/>
  <c r="F422" i="57"/>
  <c r="F419" i="57"/>
  <c r="F418" i="57"/>
  <c r="F417" i="57"/>
  <c r="F416" i="57"/>
  <c r="F415" i="57"/>
  <c r="F414" i="57"/>
  <c r="F413" i="57"/>
  <c r="F412" i="57"/>
  <c r="B407" i="57"/>
  <c r="F405" i="57"/>
  <c r="F403" i="57"/>
  <c r="F376" i="57"/>
  <c r="F373" i="57"/>
  <c r="F349" i="57"/>
  <c r="B345" i="57"/>
  <c r="A345" i="57"/>
  <c r="F342" i="57"/>
  <c r="F333" i="57"/>
  <c r="F322" i="57"/>
  <c r="F281" i="57"/>
  <c r="A277" i="57"/>
  <c r="F275" i="57"/>
  <c r="F273" i="57"/>
  <c r="F212" i="57"/>
  <c r="F210" i="57"/>
  <c r="F208" i="57"/>
  <c r="F170" i="57"/>
  <c r="F168" i="57"/>
  <c r="F166" i="57"/>
  <c r="F149" i="57"/>
  <c r="F147" i="57"/>
  <c r="F144" i="57"/>
  <c r="F141" i="57"/>
  <c r="F111" i="57"/>
  <c r="F94" i="57"/>
  <c r="F92" i="57"/>
  <c r="F90" i="57"/>
  <c r="F83" i="57"/>
  <c r="F76" i="57"/>
  <c r="F64" i="57"/>
  <c r="F52" i="57"/>
  <c r="F40" i="57"/>
  <c r="F32" i="57"/>
  <c r="F28" i="57"/>
  <c r="B21" i="57"/>
  <c r="B20" i="57"/>
  <c r="A20" i="57"/>
  <c r="B19" i="57"/>
  <c r="A19" i="57"/>
  <c r="B18" i="57"/>
  <c r="A18" i="57"/>
  <c r="B17" i="57"/>
  <c r="A17" i="57"/>
  <c r="B16" i="57"/>
  <c r="A16" i="57"/>
  <c r="G183" i="58" l="1"/>
  <c r="G16" i="58" s="1"/>
  <c r="G32" i="56"/>
  <c r="G16" i="56" s="1"/>
  <c r="G460" i="56"/>
  <c r="G18" i="56" s="1"/>
  <c r="G233" i="60"/>
  <c r="F20" i="55" s="1"/>
  <c r="G32" i="59"/>
  <c r="G16" i="59" s="1"/>
  <c r="G265" i="59"/>
  <c r="G201" i="59"/>
  <c r="G18" i="59" s="1"/>
  <c r="G109" i="59"/>
  <c r="G17" i="59" s="1"/>
  <c r="G407" i="58"/>
  <c r="G17" i="58" s="1"/>
  <c r="G321" i="56"/>
  <c r="G669" i="56"/>
  <c r="G36" i="56"/>
  <c r="G491" i="56"/>
  <c r="G19" i="56" s="1"/>
  <c r="F34" i="57"/>
  <c r="F16" i="57" s="1"/>
  <c r="F107" i="57"/>
  <c r="F17" i="57" s="1"/>
  <c r="F277" i="57"/>
  <c r="F18" i="57" s="1"/>
  <c r="F407" i="57"/>
  <c r="F345" i="57"/>
  <c r="F19" i="57" s="1"/>
  <c r="F450" i="57"/>
  <c r="F21" i="57" s="1"/>
  <c r="F58" i="61"/>
  <c r="F21" i="55" s="1"/>
  <c r="G585" i="58"/>
  <c r="G236" i="51"/>
  <c r="F29" i="27" s="1"/>
  <c r="G80" i="56"/>
  <c r="A16" i="61"/>
  <c r="A27" i="59"/>
  <c r="A120" i="58"/>
  <c r="A27" i="56"/>
  <c r="A38" i="56" s="1"/>
  <c r="A28" i="57"/>
  <c r="G19" i="59" l="1"/>
  <c r="G587" i="58"/>
  <c r="F18" i="55" s="1"/>
  <c r="G366" i="56"/>
  <c r="G17" i="56" s="1"/>
  <c r="G20" i="56"/>
  <c r="A40" i="56"/>
  <c r="G21" i="59"/>
  <c r="G18" i="58"/>
  <c r="G19" i="58" s="1"/>
  <c r="A18" i="61"/>
  <c r="A36" i="59"/>
  <c r="A38" i="59" s="1"/>
  <c r="A171" i="58"/>
  <c r="A32" i="57"/>
  <c r="A40" i="57" s="1"/>
  <c r="G671" i="56" l="1"/>
  <c r="F17" i="55" s="1"/>
  <c r="G21" i="56"/>
  <c r="A42" i="56"/>
  <c r="A46" i="56" s="1"/>
  <c r="F20" i="57"/>
  <c r="F22" i="57" s="1"/>
  <c r="F452" i="57"/>
  <c r="F16" i="55" s="1"/>
  <c r="A20" i="61"/>
  <c r="A49" i="59"/>
  <c r="A174" i="58"/>
  <c r="A52" i="57"/>
  <c r="F22" i="55" l="1"/>
  <c r="A48" i="56"/>
  <c r="A50" i="56" s="1"/>
  <c r="A23" i="61"/>
  <c r="A26" i="61" s="1"/>
  <c r="A51" i="59"/>
  <c r="A197" i="58"/>
  <c r="A64" i="57"/>
  <c r="A76" i="57" s="1"/>
  <c r="A83" i="57" s="1"/>
  <c r="A52" i="56" l="1"/>
  <c r="A54" i="56" s="1"/>
  <c r="A56" i="56" s="1"/>
  <c r="A28" i="61"/>
  <c r="A30" i="61" s="1"/>
  <c r="A54" i="59"/>
  <c r="A213" i="58"/>
  <c r="A218" i="58" s="1"/>
  <c r="A90" i="57"/>
  <c r="A58" i="56" l="1"/>
  <c r="A60" i="56" s="1"/>
  <c r="A64" i="56" s="1"/>
  <c r="A32" i="61"/>
  <c r="A35" i="61" s="1"/>
  <c r="A38" i="61" s="1"/>
  <c r="A40" i="61" s="1"/>
  <c r="A42" i="61" s="1"/>
  <c r="A59" i="59"/>
  <c r="A225" i="58"/>
  <c r="A92" i="57"/>
  <c r="A44" i="61" l="1"/>
  <c r="A46" i="61" s="1"/>
  <c r="A48" i="61" s="1"/>
  <c r="A50" i="61" s="1"/>
  <c r="A52" i="61" s="1"/>
  <c r="A54" i="61" s="1"/>
  <c r="A56" i="61" s="1"/>
  <c r="A75" i="59"/>
  <c r="A247" i="58"/>
  <c r="A66" i="56"/>
  <c r="A68" i="56" s="1"/>
  <c r="A94" i="57"/>
  <c r="A98" i="57" s="1"/>
  <c r="A100" i="57" s="1"/>
  <c r="A102" i="57" s="1"/>
  <c r="A111" i="57" s="1"/>
  <c r="A141" i="57" s="1"/>
  <c r="A144" i="57" s="1"/>
  <c r="A147" i="57" s="1"/>
  <c r="A149" i="57" s="1"/>
  <c r="A166" i="57" s="1"/>
  <c r="A168" i="57" s="1"/>
  <c r="A170" i="57" s="1"/>
  <c r="A207" i="57" s="1"/>
  <c r="A210" i="57" s="1"/>
  <c r="A212" i="57" s="1"/>
  <c r="A273" i="57" s="1"/>
  <c r="A275" i="57" s="1"/>
  <c r="A281" i="57" s="1"/>
  <c r="A322" i="57" s="1"/>
  <c r="A333" i="57" s="1"/>
  <c r="A342" i="57" s="1"/>
  <c r="A349" i="57" s="1"/>
  <c r="A373" i="57" s="1"/>
  <c r="A376" i="57" s="1"/>
  <c r="A403" i="57" s="1"/>
  <c r="A405" i="57" s="1"/>
  <c r="A411" i="57" s="1"/>
  <c r="A421" i="57" s="1"/>
  <c r="A428" i="57" s="1"/>
  <c r="A435" i="57" s="1"/>
  <c r="A442" i="57" s="1"/>
  <c r="A444" i="57" s="1"/>
  <c r="A446" i="57" s="1"/>
  <c r="A448" i="57" s="1"/>
  <c r="A77" i="59" l="1"/>
  <c r="A97" i="59" s="1"/>
  <c r="A102" i="59" s="1"/>
  <c r="A104" i="59" s="1"/>
  <c r="A113" i="59" s="1"/>
  <c r="A122" i="59" s="1"/>
  <c r="A128" i="59" s="1"/>
  <c r="A131" i="59" s="1"/>
  <c r="A138" i="59" s="1"/>
  <c r="A141" i="59" s="1"/>
  <c r="A144" i="59" s="1"/>
  <c r="A146" i="59" s="1"/>
  <c r="A148" i="59" s="1"/>
  <c r="A151" i="59" s="1"/>
  <c r="A157" i="59" s="1"/>
  <c r="A163" i="59" s="1"/>
  <c r="A172" i="59" s="1"/>
  <c r="A174" i="59" s="1"/>
  <c r="A189" i="59" s="1"/>
  <c r="A193" i="59" s="1"/>
  <c r="A195" i="59" s="1"/>
  <c r="A197" i="59" s="1"/>
  <c r="A205" i="59" s="1"/>
  <c r="A212" i="59" s="1"/>
  <c r="A218" i="59" s="1"/>
  <c r="A220" i="59" s="1"/>
  <c r="A224" i="59" s="1"/>
  <c r="A226" i="59" s="1"/>
  <c r="A228" i="59" s="1"/>
  <c r="A233" i="59" s="1"/>
  <c r="A237" i="59" s="1"/>
  <c r="A239" i="59" s="1"/>
  <c r="A241" i="59" s="1"/>
  <c r="A245" i="59" s="1"/>
  <c r="A249" i="59" s="1"/>
  <c r="A252" i="59" s="1"/>
  <c r="A256" i="59" s="1"/>
  <c r="A258" i="59" s="1"/>
  <c r="A261" i="59" s="1"/>
  <c r="A263" i="59" s="1"/>
  <c r="A278" i="59" s="1"/>
  <c r="A286" i="59" s="1"/>
  <c r="A293" i="59" s="1"/>
  <c r="A301" i="59" s="1"/>
  <c r="A309" i="59" s="1"/>
  <c r="A317" i="59" s="1"/>
  <c r="A325" i="59" s="1"/>
  <c r="A335" i="59" s="1"/>
  <c r="A343" i="59" s="1"/>
  <c r="A354" i="59" s="1"/>
  <c r="A362" i="59" s="1"/>
  <c r="A373" i="59" s="1"/>
  <c r="A380" i="59" s="1"/>
  <c r="A387" i="59" s="1"/>
  <c r="A395" i="59" s="1"/>
  <c r="A403" i="59" s="1"/>
  <c r="A413" i="59" s="1"/>
  <c r="A421" i="59" s="1"/>
  <c r="A428" i="59" s="1"/>
  <c r="A434" i="59" s="1"/>
  <c r="A439" i="59" s="1"/>
  <c r="A445" i="59" s="1"/>
  <c r="A450" i="59" s="1"/>
  <c r="A452" i="59" s="1"/>
  <c r="A454" i="59" s="1"/>
  <c r="A462" i="59" s="1"/>
  <c r="A253" i="58"/>
  <c r="A257" i="58" s="1"/>
  <c r="A271" i="58" s="1"/>
  <c r="A273" i="58" s="1"/>
  <c r="A277" i="58" s="1"/>
  <c r="A290" i="58" s="1"/>
  <c r="A294" i="58" s="1"/>
  <c r="A306" i="58" s="1"/>
  <c r="A312" i="58" s="1"/>
  <c r="A344" i="58" s="1"/>
  <c r="A349" i="58" s="1"/>
  <c r="A358" i="58" s="1"/>
  <c r="A361" i="58" s="1"/>
  <c r="A363" i="58" s="1"/>
  <c r="A372" i="58" s="1"/>
  <c r="A388" i="58" s="1"/>
  <c r="A392" i="58" s="1"/>
  <c r="A396" i="58" s="1"/>
  <c r="A402" i="58" s="1"/>
  <c r="A411" i="58" s="1"/>
  <c r="A418" i="58" s="1"/>
  <c r="A420" i="58" s="1"/>
  <c r="A424" i="58" s="1"/>
  <c r="A426" i="58" s="1"/>
  <c r="A428" i="58" s="1"/>
  <c r="A430" i="58" s="1"/>
  <c r="A70" i="56"/>
  <c r="A72" i="56" s="1"/>
  <c r="A74" i="56" s="1"/>
  <c r="A76" i="56" s="1"/>
  <c r="A78" i="56" s="1"/>
  <c r="A82" i="56" s="1"/>
  <c r="A152" i="56" s="1"/>
  <c r="A154" i="56" s="1"/>
  <c r="A156" i="56" s="1"/>
  <c r="A158" i="56" s="1"/>
  <c r="A161" i="56" s="1"/>
  <c r="A163" i="56" s="1"/>
  <c r="A168" i="56" s="1"/>
  <c r="A170" i="56" s="1"/>
  <c r="A172" i="56" s="1"/>
  <c r="A174" i="56" s="1"/>
  <c r="A177" i="56" s="1"/>
  <c r="A179" i="56" s="1"/>
  <c r="A184" i="56" s="1"/>
  <c r="A189" i="56" s="1"/>
  <c r="A191" i="56" s="1"/>
  <c r="A193" i="56" s="1"/>
  <c r="A196" i="56" s="1"/>
  <c r="A206" i="56" s="1"/>
  <c r="A216" i="56" s="1"/>
  <c r="A226" i="56" s="1"/>
  <c r="A231" i="56" s="1"/>
  <c r="A236" i="56" s="1"/>
  <c r="A241" i="56" s="1"/>
  <c r="A245" i="56" s="1"/>
  <c r="A252" i="56" s="1"/>
  <c r="A255" i="56" s="1"/>
  <c r="A258" i="56" s="1"/>
  <c r="A261" i="56" s="1"/>
  <c r="A264" i="56" s="1"/>
  <c r="A269" i="56" s="1"/>
  <c r="A273" i="56" s="1"/>
  <c r="A323" i="56" s="1"/>
  <c r="A329" i="56" s="1"/>
  <c r="A334" i="56" s="1"/>
  <c r="A342" i="56" s="1"/>
  <c r="A345" i="56" s="1"/>
  <c r="A349" i="56" s="1"/>
  <c r="A352" i="56" s="1"/>
  <c r="A358" i="56" s="1"/>
  <c r="A360" i="56" s="1"/>
  <c r="A362" i="56" s="1"/>
  <c r="A364" i="56" s="1"/>
  <c r="A370" i="56" s="1"/>
  <c r="A378" i="56" s="1"/>
  <c r="A385" i="56" s="1"/>
  <c r="A392" i="56" s="1"/>
  <c r="A405" i="56" s="1"/>
  <c r="A410" i="56" s="1"/>
  <c r="A415" i="56" s="1"/>
  <c r="A420" i="56" s="1"/>
  <c r="A424" i="56" s="1"/>
  <c r="A428" i="56" s="1"/>
  <c r="A431" i="56" s="1"/>
  <c r="A435" i="56" s="1"/>
  <c r="A440" i="56" s="1"/>
  <c r="A444" i="56" s="1"/>
  <c r="A446" i="56" s="1"/>
  <c r="A448" i="56" s="1"/>
  <c r="A455" i="56" s="1"/>
  <c r="A464" i="56" s="1"/>
  <c r="A471" i="56" s="1"/>
  <c r="A484" i="56" s="1"/>
  <c r="A436" i="58" l="1"/>
  <c r="A434" i="58"/>
  <c r="A488" i="56"/>
  <c r="A486" i="56"/>
  <c r="A495" i="56" l="1"/>
  <c r="A504" i="56" s="1"/>
  <c r="A516" i="56" s="1"/>
  <c r="A521" i="56" s="1"/>
  <c r="A525" i="56" s="1"/>
  <c r="A530" i="56" s="1"/>
  <c r="A541" i="56" s="1"/>
  <c r="A543" i="56" s="1"/>
  <c r="A545" i="56" s="1"/>
  <c r="A552" i="56" s="1"/>
  <c r="A555" i="56" s="1"/>
  <c r="A558" i="56" s="1"/>
  <c r="A442" i="58"/>
  <c r="A438" i="58"/>
  <c r="A581" i="56" l="1"/>
  <c r="A586" i="56" s="1"/>
  <c r="A601" i="56" s="1"/>
  <c r="A606" i="56" s="1"/>
  <c r="A625" i="56" s="1"/>
  <c r="A590" i="56"/>
  <c r="A440" i="58"/>
  <c r="A446" i="58" s="1"/>
  <c r="A444" i="58"/>
  <c r="A448" i="58" l="1"/>
  <c r="A450" i="58" s="1"/>
  <c r="A454" i="58" s="1"/>
  <c r="A458" i="58" s="1"/>
  <c r="A641" i="56"/>
  <c r="A633" i="56"/>
  <c r="A646" i="56" s="1"/>
  <c r="A651" i="56" s="1"/>
  <c r="A659" i="56" s="1"/>
  <c r="A664" i="56" s="1"/>
  <c r="A456" i="58" l="1"/>
  <c r="A460" i="58" s="1"/>
  <c r="A462" i="58" s="1"/>
  <c r="A466" i="58" s="1"/>
  <c r="A468" i="58" s="1"/>
  <c r="A470" i="58" s="1"/>
  <c r="A472" i="58" s="1"/>
  <c r="A477" i="58" l="1"/>
  <c r="A481" i="58"/>
  <c r="A484" i="58" s="1"/>
  <c r="A510" i="58" s="1"/>
  <c r="A515" i="58" s="1"/>
  <c r="A522" i="58" s="1"/>
  <c r="A527" i="58" s="1"/>
  <c r="A536" i="58" l="1"/>
  <c r="A531" i="58"/>
  <c r="G1220" i="54"/>
  <c r="G1217" i="54"/>
  <c r="G1214" i="54"/>
  <c r="G1210" i="54"/>
  <c r="G1209" i="54"/>
  <c r="G1207" i="54"/>
  <c r="G1205" i="54"/>
  <c r="G1203" i="54"/>
  <c r="G1201" i="54"/>
  <c r="G1199" i="54"/>
  <c r="G1197" i="54"/>
  <c r="G1195" i="54"/>
  <c r="G1193" i="54"/>
  <c r="G1191" i="54"/>
  <c r="G1189" i="54"/>
  <c r="G1187" i="54"/>
  <c r="G1185" i="54"/>
  <c r="G1177" i="54"/>
  <c r="G1175" i="54"/>
  <c r="G1171" i="54"/>
  <c r="G1170" i="54"/>
  <c r="G1166" i="54"/>
  <c r="G1164" i="54"/>
  <c r="G1153" i="54"/>
  <c r="G1150" i="54"/>
  <c r="G1148" i="54"/>
  <c r="G1147" i="54"/>
  <c r="G1143" i="54"/>
  <c r="G1141" i="54"/>
  <c r="G1139" i="54"/>
  <c r="G1137" i="54"/>
  <c r="G1135" i="54"/>
  <c r="G1133" i="54"/>
  <c r="G1131" i="54"/>
  <c r="G1129" i="54"/>
  <c r="G1127" i="54"/>
  <c r="G1121" i="54"/>
  <c r="G1119" i="54"/>
  <c r="G1116" i="54"/>
  <c r="G1113" i="54"/>
  <c r="G1111" i="54"/>
  <c r="G1109" i="54"/>
  <c r="G1107" i="54"/>
  <c r="G1105" i="54"/>
  <c r="G1103" i="54"/>
  <c r="G1101" i="54"/>
  <c r="G1099" i="54"/>
  <c r="G1097" i="54"/>
  <c r="G1095" i="54"/>
  <c r="G1093" i="54"/>
  <c r="G1091" i="54"/>
  <c r="G1085" i="54"/>
  <c r="G1083" i="54"/>
  <c r="G1081" i="54"/>
  <c r="G1079" i="54"/>
  <c r="G1077" i="54"/>
  <c r="G1075" i="54"/>
  <c r="G1073" i="54"/>
  <c r="G1071" i="54"/>
  <c r="G1070" i="54"/>
  <c r="G1069" i="54"/>
  <c r="G1068" i="54"/>
  <c r="G1067" i="54"/>
  <c r="G1066" i="54"/>
  <c r="G1065" i="54"/>
  <c r="G1064" i="54"/>
  <c r="G1061" i="54"/>
  <c r="G1059" i="54"/>
  <c r="G1057" i="54"/>
  <c r="G1055" i="54"/>
  <c r="G1053" i="54"/>
  <c r="G1051" i="54"/>
  <c r="G1049" i="54"/>
  <c r="G1047" i="54"/>
  <c r="G1045" i="54"/>
  <c r="G1043" i="54"/>
  <c r="G1041" i="54"/>
  <c r="G1039" i="54"/>
  <c r="G1037" i="54"/>
  <c r="G1035" i="54"/>
  <c r="G1033" i="54"/>
  <c r="G1031" i="54"/>
  <c r="G1029" i="54"/>
  <c r="G1025" i="54"/>
  <c r="G1024" i="54"/>
  <c r="G1022" i="54"/>
  <c r="G1020" i="54"/>
  <c r="G1018" i="54"/>
  <c r="G1016" i="54"/>
  <c r="G1014" i="54"/>
  <c r="G1011" i="54"/>
  <c r="G1003" i="54"/>
  <c r="G1001" i="54"/>
  <c r="G999" i="54"/>
  <c r="G995" i="54"/>
  <c r="G993" i="54"/>
  <c r="G991" i="54"/>
  <c r="G989" i="54"/>
  <c r="G983" i="54"/>
  <c r="G981" i="54"/>
  <c r="G979" i="54"/>
  <c r="G977" i="54"/>
  <c r="G975" i="54"/>
  <c r="G970" i="54"/>
  <c r="G968" i="54"/>
  <c r="G966" i="54"/>
  <c r="G964" i="54"/>
  <c r="G958" i="54"/>
  <c r="G956" i="54"/>
  <c r="G955" i="54"/>
  <c r="G954" i="54"/>
  <c r="G953" i="54"/>
  <c r="G952" i="54"/>
  <c r="G951" i="54"/>
  <c r="G950" i="54"/>
  <c r="G949" i="54"/>
  <c r="G948" i="54"/>
  <c r="G945" i="54"/>
  <c r="G944" i="54"/>
  <c r="G943" i="54"/>
  <c r="G940" i="54"/>
  <c r="G931" i="54"/>
  <c r="G922" i="54"/>
  <c r="G919" i="54"/>
  <c r="G916" i="54"/>
  <c r="G913" i="54"/>
  <c r="G910" i="54"/>
  <c r="G907" i="54"/>
  <c r="G904" i="54"/>
  <c r="G901" i="54"/>
  <c r="G898" i="54"/>
  <c r="G895" i="54"/>
  <c r="G892" i="54"/>
  <c r="G889" i="54"/>
  <c r="G886" i="54"/>
  <c r="G883" i="54"/>
  <c r="G880" i="54"/>
  <c r="G877" i="54"/>
  <c r="G874" i="54"/>
  <c r="G871" i="54"/>
  <c r="G868" i="54"/>
  <c r="G865" i="54"/>
  <c r="G862" i="54"/>
  <c r="G859" i="54"/>
  <c r="G856" i="54"/>
  <c r="G853" i="54"/>
  <c r="G850" i="54"/>
  <c r="G847" i="54"/>
  <c r="G844" i="54"/>
  <c r="G841" i="54"/>
  <c r="G838" i="54"/>
  <c r="G835" i="54"/>
  <c r="G832" i="54"/>
  <c r="G829" i="54"/>
  <c r="G826" i="54"/>
  <c r="G820" i="54"/>
  <c r="G818" i="54"/>
  <c r="G816" i="54"/>
  <c r="G814" i="54"/>
  <c r="G813" i="54"/>
  <c r="G809" i="54"/>
  <c r="G807" i="54"/>
  <c r="G802" i="54"/>
  <c r="G798" i="54"/>
  <c r="G780" i="54"/>
  <c r="G754" i="54"/>
  <c r="G752" i="54"/>
  <c r="G750" i="54"/>
  <c r="G748" i="54"/>
  <c r="G746" i="54"/>
  <c r="G744" i="54"/>
  <c r="G742" i="54"/>
  <c r="G730" i="54"/>
  <c r="G728" i="54"/>
  <c r="G726" i="54"/>
  <c r="G724" i="54"/>
  <c r="G718" i="54"/>
  <c r="G716" i="54"/>
  <c r="G714" i="54"/>
  <c r="G712" i="54"/>
  <c r="G710" i="54"/>
  <c r="G708" i="54"/>
  <c r="G706" i="54"/>
  <c r="G704" i="54"/>
  <c r="G702" i="54"/>
  <c r="G700" i="54"/>
  <c r="G698" i="54"/>
  <c r="G696" i="54"/>
  <c r="G694" i="54"/>
  <c r="G692" i="54"/>
  <c r="G686" i="54"/>
  <c r="G684" i="54"/>
  <c r="G682" i="54"/>
  <c r="G680" i="54"/>
  <c r="G676" i="54"/>
  <c r="G675" i="54"/>
  <c r="G671" i="54"/>
  <c r="G670" i="54"/>
  <c r="G669" i="54"/>
  <c r="G668" i="54"/>
  <c r="G667" i="54"/>
  <c r="G663" i="54"/>
  <c r="G662" i="54"/>
  <c r="G661" i="54"/>
  <c r="G660" i="54"/>
  <c r="G659" i="54"/>
  <c r="G658" i="54"/>
  <c r="G657" i="54"/>
  <c r="G656" i="54"/>
  <c r="G655" i="54"/>
  <c r="G654" i="54"/>
  <c r="G653" i="54"/>
  <c r="G652" i="54"/>
  <c r="G651" i="54"/>
  <c r="G632" i="54"/>
  <c r="G618" i="54"/>
  <c r="G605" i="54"/>
  <c r="G594" i="54"/>
  <c r="G576" i="54"/>
  <c r="G553" i="54"/>
  <c r="G539" i="54"/>
  <c r="G520" i="54"/>
  <c r="G500" i="54"/>
  <c r="G486" i="54"/>
  <c r="G467" i="54"/>
  <c r="G447" i="54"/>
  <c r="G433" i="54"/>
  <c r="G414" i="54"/>
  <c r="G394" i="54"/>
  <c r="G380" i="54"/>
  <c r="G361" i="54"/>
  <c r="G341" i="54"/>
  <c r="G327" i="54"/>
  <c r="G308" i="54"/>
  <c r="G288" i="54"/>
  <c r="G281" i="54"/>
  <c r="G279" i="54"/>
  <c r="G273" i="54"/>
  <c r="G271" i="54"/>
  <c r="G269" i="54"/>
  <c r="G267" i="54"/>
  <c r="G266" i="54"/>
  <c r="G263" i="54"/>
  <c r="G261" i="54"/>
  <c r="G259" i="54"/>
  <c r="G257" i="54"/>
  <c r="G256" i="54"/>
  <c r="G255" i="54"/>
  <c r="G254" i="54"/>
  <c r="G251" i="54"/>
  <c r="G250" i="54"/>
  <c r="G249" i="54"/>
  <c r="G245" i="54"/>
  <c r="G244" i="54"/>
  <c r="G240" i="54"/>
  <c r="G238" i="54"/>
  <c r="G237" i="54"/>
  <c r="G236" i="54"/>
  <c r="G235" i="54"/>
  <c r="G234" i="54"/>
  <c r="G233" i="54"/>
  <c r="G229" i="54"/>
  <c r="G228" i="54"/>
  <c r="G227" i="54"/>
  <c r="G223" i="54"/>
  <c r="G222" i="54"/>
  <c r="G221" i="54"/>
  <c r="G217" i="54"/>
  <c r="G216" i="54"/>
  <c r="G215" i="54"/>
  <c r="G211" i="54"/>
  <c r="G207" i="54"/>
  <c r="G206" i="54"/>
  <c r="G205" i="54"/>
  <c r="G204" i="54"/>
  <c r="G203" i="54"/>
  <c r="G202" i="54"/>
  <c r="G201" i="54"/>
  <c r="G200" i="54"/>
  <c r="G199" i="54"/>
  <c r="G198" i="54"/>
  <c r="G197" i="54"/>
  <c r="G196" i="54"/>
  <c r="G185" i="54"/>
  <c r="G183" i="54"/>
  <c r="G179" i="54"/>
  <c r="G170" i="54"/>
  <c r="G168" i="54"/>
  <c r="G166" i="54"/>
  <c r="G164" i="54"/>
  <c r="G162" i="54"/>
  <c r="G160" i="54"/>
  <c r="G158" i="54"/>
  <c r="G156" i="54"/>
  <c r="G154" i="54"/>
  <c r="G152" i="54"/>
  <c r="G150" i="54"/>
  <c r="G148" i="54"/>
  <c r="G146" i="54"/>
  <c r="G144" i="54"/>
  <c r="G142" i="54"/>
  <c r="G140" i="54"/>
  <c r="G138" i="54"/>
  <c r="G136" i="54"/>
  <c r="G134" i="54"/>
  <c r="G132" i="54"/>
  <c r="G130" i="54"/>
  <c r="G128" i="54"/>
  <c r="G126" i="54"/>
  <c r="G124" i="54"/>
  <c r="G122" i="54"/>
  <c r="G120" i="54"/>
  <c r="G118" i="54"/>
  <c r="G116" i="54"/>
  <c r="G114" i="54"/>
  <c r="G112" i="54"/>
  <c r="G110" i="54"/>
  <c r="G108" i="54"/>
  <c r="G104" i="54"/>
  <c r="G101" i="54"/>
  <c r="G98" i="54"/>
  <c r="G95" i="54"/>
  <c r="G92" i="54"/>
  <c r="G89" i="54"/>
  <c r="G86" i="54"/>
  <c r="G83" i="54"/>
  <c r="G80" i="54"/>
  <c r="G71" i="54"/>
  <c r="G70" i="54"/>
  <c r="G67" i="54"/>
  <c r="G64" i="54"/>
  <c r="G61" i="54"/>
  <c r="G58" i="54"/>
  <c r="G54" i="54"/>
  <c r="G51" i="54"/>
  <c r="G48" i="54"/>
  <c r="G45" i="54"/>
  <c r="G42" i="54"/>
  <c r="G39" i="54"/>
  <c r="G36" i="54"/>
  <c r="G34" i="54"/>
  <c r="G31" i="54"/>
  <c r="G28" i="54"/>
  <c r="G686" i="37"/>
  <c r="G684" i="37"/>
  <c r="G682" i="37"/>
  <c r="G187" i="54" l="1"/>
  <c r="G688" i="54"/>
  <c r="G1236" i="54" s="1"/>
  <c r="G1005" i="54"/>
  <c r="G732" i="54"/>
  <c r="G1240" i="54" s="1"/>
  <c r="G1160" i="54"/>
  <c r="G1257" i="54" s="1"/>
  <c r="G73" i="54"/>
  <c r="G172" i="54"/>
  <c r="G283" i="54"/>
  <c r="G1232" i="54" s="1"/>
  <c r="G645" i="54"/>
  <c r="G1234" i="54" s="1"/>
  <c r="G1123" i="54"/>
  <c r="G1255" i="54" s="1"/>
  <c r="G1179" i="54"/>
  <c r="G1259" i="54" s="1"/>
  <c r="A543" i="58"/>
  <c r="A549" i="58" s="1"/>
  <c r="A555" i="58" s="1"/>
  <c r="A559" i="58" s="1"/>
  <c r="A563" i="58" s="1"/>
  <c r="A566" i="58" s="1"/>
  <c r="A569" i="58" s="1"/>
  <c r="A573" i="58" s="1"/>
  <c r="A576" i="58" s="1"/>
  <c r="A581" i="58" s="1"/>
  <c r="A583" i="58" s="1"/>
  <c r="G720" i="54"/>
  <c r="G1238" i="54" s="1"/>
  <c r="G822" i="54"/>
  <c r="G1247" i="54" s="1"/>
  <c r="G925" i="54"/>
  <c r="G1249" i="54" s="1"/>
  <c r="G1087" i="54"/>
  <c r="G1253" i="54" s="1"/>
  <c r="G960" i="54"/>
  <c r="G985" i="54"/>
  <c r="G1224" i="54"/>
  <c r="G1261" i="54" s="1"/>
  <c r="G175" i="37"/>
  <c r="G176" i="37"/>
  <c r="G174" i="37"/>
  <c r="G180" i="62"/>
  <c r="G1007" i="54" l="1"/>
  <c r="G1251" i="54" s="1"/>
  <c r="G1263" i="54" s="1"/>
  <c r="G189" i="54"/>
  <c r="G1230" i="54" s="1"/>
  <c r="G1242" i="54" s="1"/>
  <c r="G734" i="54" l="1"/>
  <c r="G1265" i="54"/>
  <c r="F33" i="27" s="1"/>
  <c r="G40" i="62" l="1"/>
  <c r="G349" i="62"/>
  <c r="G674" i="37"/>
  <c r="G672" i="37"/>
  <c r="G734" i="37"/>
  <c r="G38" i="62"/>
  <c r="G135" i="37"/>
  <c r="G134" i="37"/>
  <c r="G133" i="37"/>
  <c r="F40" i="27"/>
  <c r="F38" i="27" l="1"/>
  <c r="G253" i="62" l="1"/>
  <c r="G254" i="62"/>
  <c r="G255" i="62"/>
  <c r="G256" i="62"/>
  <c r="G257" i="62"/>
  <c r="G258" i="62"/>
  <c r="G259" i="62"/>
  <c r="G260" i="62"/>
  <c r="G261" i="62"/>
  <c r="G262" i="62"/>
  <c r="G263" i="62"/>
  <c r="G264" i="62"/>
  <c r="G265" i="62"/>
  <c r="G266" i="62"/>
  <c r="G267" i="62"/>
  <c r="G268" i="62"/>
  <c r="G269" i="62"/>
  <c r="G270" i="62"/>
  <c r="G271" i="62"/>
  <c r="G272" i="62"/>
  <c r="G273" i="62"/>
  <c r="G274" i="62"/>
  <c r="G275" i="62"/>
  <c r="G276" i="62"/>
  <c r="G277" i="62"/>
  <c r="G278" i="62"/>
  <c r="G279" i="62"/>
  <c r="G280" i="62"/>
  <c r="G281" i="62"/>
  <c r="G282" i="62"/>
  <c r="G283" i="62"/>
  <c r="G284" i="62"/>
  <c r="G285" i="62"/>
  <c r="G286" i="62"/>
  <c r="G287" i="62"/>
  <c r="G288" i="62"/>
  <c r="G289" i="62"/>
  <c r="G290" i="62"/>
  <c r="G291" i="62"/>
  <c r="G292" i="62"/>
  <c r="G293" i="62"/>
  <c r="G294" i="62"/>
  <c r="G295" i="62"/>
  <c r="G296" i="62"/>
  <c r="G297" i="62"/>
  <c r="G206" i="62"/>
  <c r="G207" i="62"/>
  <c r="G208" i="62"/>
  <c r="G209" i="62"/>
  <c r="G210" i="62"/>
  <c r="G211" i="62"/>
  <c r="G212" i="62"/>
  <c r="G213" i="62"/>
  <c r="G214" i="62"/>
  <c r="G215" i="62"/>
  <c r="G216" i="62"/>
  <c r="G217" i="62"/>
  <c r="G218" i="62"/>
  <c r="G219" i="62"/>
  <c r="G220" i="62"/>
  <c r="G221" i="62"/>
  <c r="G222" i="62"/>
  <c r="G224" i="62"/>
  <c r="G225" i="62"/>
  <c r="G226" i="62"/>
  <c r="G227" i="62"/>
  <c r="G228" i="62"/>
  <c r="G229" i="62"/>
  <c r="G230" i="62"/>
  <c r="G231" i="62"/>
  <c r="G232" i="62"/>
  <c r="G233" i="62"/>
  <c r="G234" i="62"/>
  <c r="G235" i="62"/>
  <c r="G236" i="62"/>
  <c r="G237" i="62"/>
  <c r="G238" i="62"/>
  <c r="G239" i="62"/>
  <c r="G240" i="62"/>
  <c r="G241" i="62"/>
  <c r="G182" i="62"/>
  <c r="G183" i="62"/>
  <c r="G184" i="62"/>
  <c r="G185" i="62"/>
  <c r="G186" i="62"/>
  <c r="G187" i="62"/>
  <c r="G188" i="62"/>
  <c r="G189" i="62"/>
  <c r="G190" i="62"/>
  <c r="G191" i="62"/>
  <c r="G193" i="62"/>
  <c r="G194" i="62"/>
  <c r="G195" i="62"/>
  <c r="G64" i="62"/>
  <c r="G65" i="62"/>
  <c r="G66" i="62"/>
  <c r="G67" i="62"/>
  <c r="G68" i="62"/>
  <c r="G69" i="62"/>
  <c r="G70" i="62"/>
  <c r="G71" i="62"/>
  <c r="G72" i="62"/>
  <c r="G73" i="62"/>
  <c r="G74" i="62"/>
  <c r="G75" i="62"/>
  <c r="G76" i="62"/>
  <c r="G77" i="62"/>
  <c r="G78" i="62"/>
  <c r="G79" i="62"/>
  <c r="G80" i="62"/>
  <c r="G81" i="62"/>
  <c r="G82" i="62"/>
  <c r="G83" i="62"/>
  <c r="G84" i="62"/>
  <c r="G85" i="62"/>
  <c r="G86" i="62"/>
  <c r="G87" i="62"/>
  <c r="G88" i="62"/>
  <c r="G89" i="62"/>
  <c r="G90" i="62"/>
  <c r="G91" i="62"/>
  <c r="G92" i="62"/>
  <c r="G93" i="62"/>
  <c r="G94" i="62"/>
  <c r="G95" i="62"/>
  <c r="G96" i="62"/>
  <c r="G97" i="62"/>
  <c r="G98" i="62"/>
  <c r="G99" i="62"/>
  <c r="G100" i="62"/>
  <c r="G101" i="62"/>
  <c r="G102" i="62"/>
  <c r="G103" i="62"/>
  <c r="G104" i="62"/>
  <c r="G105" i="62"/>
  <c r="G106" i="62"/>
  <c r="G107" i="62"/>
  <c r="G108" i="62"/>
  <c r="G109" i="62"/>
  <c r="G110" i="62"/>
  <c r="G111" i="62"/>
  <c r="G112" i="62"/>
  <c r="G113" i="62"/>
  <c r="G114" i="62"/>
  <c r="G115" i="62"/>
  <c r="G116" i="62"/>
  <c r="G117" i="62"/>
  <c r="G118" i="62"/>
  <c r="G119" i="62"/>
  <c r="G120" i="62"/>
  <c r="G121" i="62"/>
  <c r="G122" i="62"/>
  <c r="G123" i="62"/>
  <c r="G124" i="62"/>
  <c r="G125" i="62"/>
  <c r="G126" i="62"/>
  <c r="G127" i="62"/>
  <c r="G128" i="62"/>
  <c r="G129" i="62"/>
  <c r="G130" i="62"/>
  <c r="G131" i="62"/>
  <c r="G132" i="62"/>
  <c r="G133" i="62"/>
  <c r="G134" i="62"/>
  <c r="G135" i="62"/>
  <c r="G136" i="62"/>
  <c r="G137" i="62"/>
  <c r="G138" i="62"/>
  <c r="G139" i="62"/>
  <c r="G140" i="62"/>
  <c r="G141" i="62"/>
  <c r="G142" i="62"/>
  <c r="G143" i="62"/>
  <c r="G144" i="62"/>
  <c r="G145" i="62"/>
  <c r="G146" i="62"/>
  <c r="G147" i="62"/>
  <c r="G148" i="62"/>
  <c r="G149" i="62"/>
  <c r="G150" i="62"/>
  <c r="G151" i="62"/>
  <c r="G152" i="62"/>
  <c r="G153" i="62"/>
  <c r="G154" i="62"/>
  <c r="G155" i="62"/>
  <c r="G156" i="62"/>
  <c r="G157" i="62"/>
  <c r="G158" i="62"/>
  <c r="G159" i="62"/>
  <c r="G160" i="62"/>
  <c r="G161" i="62"/>
  <c r="G162" i="62"/>
  <c r="G163" i="62"/>
  <c r="G164" i="62"/>
  <c r="G165" i="62"/>
  <c r="G166" i="62"/>
  <c r="G167" i="62"/>
  <c r="G168" i="62"/>
  <c r="G169" i="62"/>
  <c r="G49" i="62"/>
  <c r="G50" i="62"/>
  <c r="G51" i="62"/>
  <c r="G52" i="62"/>
  <c r="G53" i="62"/>
  <c r="G54" i="62"/>
  <c r="G55" i="62"/>
  <c r="G56" i="62"/>
  <c r="G57" i="62"/>
  <c r="G58" i="62"/>
  <c r="G59" i="62"/>
  <c r="G60" i="62"/>
  <c r="G61" i="62"/>
  <c r="G62" i="62"/>
  <c r="G63" i="62"/>
  <c r="G48" i="62"/>
  <c r="G33" i="62"/>
  <c r="G34" i="62"/>
  <c r="G35" i="62"/>
  <c r="G36" i="62"/>
  <c r="G174" i="62"/>
  <c r="G176" i="62"/>
  <c r="G177" i="62"/>
  <c r="G178" i="62"/>
  <c r="G205" i="62"/>
  <c r="G252" i="62"/>
  <c r="G299" i="62"/>
  <c r="G307" i="62"/>
  <c r="G309" i="62"/>
  <c r="G311" i="62"/>
  <c r="G313" i="62"/>
  <c r="G314" i="62"/>
  <c r="G315" i="62"/>
  <c r="G316" i="62"/>
  <c r="G317" i="62"/>
  <c r="G318" i="62"/>
  <c r="G319" i="62"/>
  <c r="G320" i="62"/>
  <c r="G321" i="62"/>
  <c r="G322" i="62"/>
  <c r="G323" i="62"/>
  <c r="G324" i="62"/>
  <c r="G325" i="62"/>
  <c r="G326" i="62"/>
  <c r="G327" i="62"/>
  <c r="G328" i="62"/>
  <c r="G329" i="62"/>
  <c r="G330" i="62"/>
  <c r="G331" i="62"/>
  <c r="G332" i="62"/>
  <c r="G333" i="62"/>
  <c r="G334" i="62"/>
  <c r="G335" i="62"/>
  <c r="G336" i="62"/>
  <c r="G337" i="62"/>
  <c r="G338" i="62"/>
  <c r="G339" i="62"/>
  <c r="G340" i="62"/>
  <c r="G341" i="62"/>
  <c r="G342" i="62"/>
  <c r="G343" i="62"/>
  <c r="G345" i="62"/>
  <c r="G346" i="62"/>
  <c r="G347" i="62"/>
  <c r="G350" i="62"/>
  <c r="G351" i="62"/>
  <c r="G352" i="62"/>
  <c r="G353" i="62"/>
  <c r="G354" i="62"/>
  <c r="G355" i="62"/>
  <c r="G356" i="62"/>
  <c r="G357" i="62"/>
  <c r="G358" i="62"/>
  <c r="G359" i="62"/>
  <c r="G360" i="62"/>
  <c r="G361" i="62"/>
  <c r="G362" i="62"/>
  <c r="G363" i="62"/>
  <c r="G364" i="62"/>
  <c r="G365" i="62"/>
  <c r="G366" i="62"/>
  <c r="G367" i="62"/>
  <c r="G42" i="62" l="1"/>
  <c r="G15" i="62" s="1"/>
  <c r="G370" i="62"/>
  <c r="G20" i="62" s="1"/>
  <c r="G303" i="62"/>
  <c r="G19" i="62" s="1"/>
  <c r="G198" i="62"/>
  <c r="G245" i="62" l="1"/>
  <c r="G18" i="62" s="1"/>
  <c r="G16" i="62"/>
  <c r="G17" i="62" l="1"/>
  <c r="G21" i="62" s="1"/>
  <c r="G23" i="62" l="1"/>
  <c r="F27" i="27" s="1"/>
  <c r="F34" i="27"/>
  <c r="G924" i="37" l="1"/>
  <c r="G923" i="37"/>
  <c r="G922" i="37"/>
  <c r="G921" i="37"/>
  <c r="G920" i="37"/>
  <c r="G919" i="37"/>
  <c r="G918" i="37"/>
  <c r="G917" i="37"/>
  <c r="G916" i="37"/>
  <c r="G915" i="37"/>
  <c r="G914" i="37"/>
  <c r="G913" i="37"/>
  <c r="G912" i="37"/>
  <c r="G911" i="37"/>
  <c r="G910" i="37"/>
  <c r="G909" i="37"/>
  <c r="G908" i="37"/>
  <c r="G907" i="37"/>
  <c r="G906" i="37"/>
  <c r="G905" i="37"/>
  <c r="G904" i="37"/>
  <c r="G903" i="37"/>
  <c r="G902" i="37"/>
  <c r="G901" i="37"/>
  <c r="G900" i="37"/>
  <c r="G899" i="37"/>
  <c r="G898" i="37"/>
  <c r="G897" i="37"/>
  <c r="G896" i="37"/>
  <c r="G895" i="37"/>
  <c r="G894" i="37"/>
  <c r="G893" i="37"/>
  <c r="G872" i="37"/>
  <c r="G873" i="37"/>
  <c r="G874" i="37"/>
  <c r="G875" i="37"/>
  <c r="G876" i="37"/>
  <c r="G877" i="37"/>
  <c r="G878" i="37"/>
  <c r="G879" i="37"/>
  <c r="G880" i="37"/>
  <c r="G881" i="37"/>
  <c r="G882" i="37"/>
  <c r="G883" i="37"/>
  <c r="G884" i="37"/>
  <c r="G885" i="37"/>
  <c r="G886" i="37"/>
  <c r="G887" i="37"/>
  <c r="G845" i="37"/>
  <c r="G846" i="37"/>
  <c r="G847" i="37"/>
  <c r="G848" i="37"/>
  <c r="G849" i="37"/>
  <c r="G850" i="37"/>
  <c r="G851" i="37"/>
  <c r="G852" i="37"/>
  <c r="G853" i="37"/>
  <c r="G854" i="37"/>
  <c r="G855" i="37"/>
  <c r="G856" i="37"/>
  <c r="G857" i="37"/>
  <c r="G858" i="37"/>
  <c r="G859" i="37"/>
  <c r="G860" i="37"/>
  <c r="G861" i="37"/>
  <c r="G862" i="37"/>
  <c r="G863" i="37"/>
  <c r="G864" i="37"/>
  <c r="G865" i="37"/>
  <c r="G813" i="37"/>
  <c r="G814" i="37"/>
  <c r="G815" i="37"/>
  <c r="G816" i="37"/>
  <c r="G817" i="37"/>
  <c r="G818" i="37"/>
  <c r="G819" i="37"/>
  <c r="G820" i="37"/>
  <c r="G821" i="37"/>
  <c r="G822" i="37"/>
  <c r="G823" i="37"/>
  <c r="G824" i="37"/>
  <c r="G825" i="37"/>
  <c r="G826" i="37"/>
  <c r="G827" i="37"/>
  <c r="G828" i="37"/>
  <c r="G829" i="37"/>
  <c r="G830" i="37"/>
  <c r="G831" i="37"/>
  <c r="G832" i="37"/>
  <c r="G833" i="37"/>
  <c r="G834" i="37"/>
  <c r="G835" i="37"/>
  <c r="G836" i="37"/>
  <c r="G837" i="37"/>
  <c r="G790" i="37"/>
  <c r="G791" i="37"/>
  <c r="G792" i="37"/>
  <c r="G793" i="37"/>
  <c r="G794" i="37"/>
  <c r="G795" i="37"/>
  <c r="G796" i="37"/>
  <c r="G797" i="37"/>
  <c r="G798" i="37"/>
  <c r="G799" i="37"/>
  <c r="G800" i="37"/>
  <c r="G801" i="37"/>
  <c r="G802" i="37"/>
  <c r="G803" i="37"/>
  <c r="G804" i="37"/>
  <c r="G805" i="37"/>
  <c r="G759" i="37"/>
  <c r="G760" i="37"/>
  <c r="G761" i="37"/>
  <c r="G762" i="37"/>
  <c r="G763" i="37"/>
  <c r="G764" i="37"/>
  <c r="G765" i="37"/>
  <c r="G766" i="37"/>
  <c r="G767" i="37"/>
  <c r="G768" i="37"/>
  <c r="G769" i="37"/>
  <c r="G770" i="37"/>
  <c r="G771" i="37"/>
  <c r="G772" i="37"/>
  <c r="G773" i="37"/>
  <c r="G774" i="37"/>
  <c r="G775" i="37"/>
  <c r="G776" i="37"/>
  <c r="G777" i="37"/>
  <c r="G778" i="37"/>
  <c r="G779" i="37"/>
  <c r="G780" i="37"/>
  <c r="G781" i="37"/>
  <c r="G782" i="37"/>
  <c r="G693" i="37"/>
  <c r="G694" i="37"/>
  <c r="G695" i="37"/>
  <c r="G696" i="37"/>
  <c r="G697" i="37"/>
  <c r="G698" i="37"/>
  <c r="G699" i="37"/>
  <c r="G700" i="37"/>
  <c r="G701" i="37"/>
  <c r="G702" i="37"/>
  <c r="G703" i="37"/>
  <c r="G704" i="37"/>
  <c r="G705" i="37"/>
  <c r="G706" i="37"/>
  <c r="G707" i="37"/>
  <c r="G708" i="37"/>
  <c r="G709" i="37"/>
  <c r="G710" i="37"/>
  <c r="G711" i="37"/>
  <c r="G712" i="37"/>
  <c r="G713" i="37"/>
  <c r="G714" i="37"/>
  <c r="G715" i="37"/>
  <c r="G716" i="37"/>
  <c r="G717" i="37"/>
  <c r="G718" i="37"/>
  <c r="G719" i="37"/>
  <c r="G720" i="37"/>
  <c r="G721" i="37"/>
  <c r="G722" i="37"/>
  <c r="G723" i="37"/>
  <c r="G724" i="37"/>
  <c r="G725" i="37"/>
  <c r="G726" i="37"/>
  <c r="G727" i="37"/>
  <c r="G728" i="37"/>
  <c r="G729" i="37"/>
  <c r="G730" i="37"/>
  <c r="G731" i="37"/>
  <c r="G732" i="37"/>
  <c r="G735" i="37"/>
  <c r="G736" i="37"/>
  <c r="G737" i="37"/>
  <c r="G738" i="37"/>
  <c r="G739" i="37"/>
  <c r="G740" i="37"/>
  <c r="G741" i="37"/>
  <c r="G742" i="37"/>
  <c r="G743" i="37"/>
  <c r="G744" i="37"/>
  <c r="G745" i="37"/>
  <c r="G746" i="37"/>
  <c r="G747" i="37"/>
  <c r="G748" i="37"/>
  <c r="G749" i="37"/>
  <c r="G750" i="37"/>
  <c r="G751" i="37"/>
  <c r="G659" i="37"/>
  <c r="G660" i="37"/>
  <c r="G661" i="37"/>
  <c r="G662" i="37"/>
  <c r="G663" i="37"/>
  <c r="G664" i="37"/>
  <c r="G665" i="37"/>
  <c r="G666" i="37"/>
  <c r="G667" i="37"/>
  <c r="G668" i="37"/>
  <c r="G669" i="37"/>
  <c r="G322" i="37"/>
  <c r="G323" i="37"/>
  <c r="G324" i="37"/>
  <c r="G325" i="37"/>
  <c r="G326" i="37"/>
  <c r="G327" i="37"/>
  <c r="G328" i="37"/>
  <c r="G329" i="37"/>
  <c r="G330" i="37"/>
  <c r="G331" i="37"/>
  <c r="G332" i="37"/>
  <c r="G333" i="37"/>
  <c r="G334" i="37"/>
  <c r="G335" i="37"/>
  <c r="G336" i="37"/>
  <c r="G337" i="37"/>
  <c r="G338" i="37"/>
  <c r="G339" i="37"/>
  <c r="G340" i="37"/>
  <c r="G341" i="37"/>
  <c r="G342" i="37"/>
  <c r="G343" i="37"/>
  <c r="G344" i="37"/>
  <c r="G345" i="37"/>
  <c r="G346" i="37"/>
  <c r="G347" i="37"/>
  <c r="G348" i="37"/>
  <c r="G349" i="37"/>
  <c r="G350" i="37"/>
  <c r="G351" i="37"/>
  <c r="G352" i="37"/>
  <c r="G353" i="37"/>
  <c r="G354" i="37"/>
  <c r="G355" i="37"/>
  <c r="G356" i="37"/>
  <c r="G357" i="37"/>
  <c r="G358" i="37"/>
  <c r="G359" i="37"/>
  <c r="G360" i="37"/>
  <c r="G361" i="37"/>
  <c r="G362" i="37"/>
  <c r="G363" i="37"/>
  <c r="G364" i="37"/>
  <c r="G365" i="37"/>
  <c r="G366" i="37"/>
  <c r="G367" i="37"/>
  <c r="G368" i="37"/>
  <c r="G369" i="37"/>
  <c r="G370" i="37"/>
  <c r="G371" i="37"/>
  <c r="G372" i="37"/>
  <c r="G373" i="37"/>
  <c r="G374" i="37"/>
  <c r="G375" i="37"/>
  <c r="G376" i="37"/>
  <c r="G377" i="37"/>
  <c r="G378" i="37"/>
  <c r="G379" i="37"/>
  <c r="G380" i="37"/>
  <c r="G381" i="37"/>
  <c r="G382" i="37"/>
  <c r="G383" i="37"/>
  <c r="G384" i="37"/>
  <c r="G385" i="37"/>
  <c r="G386" i="37"/>
  <c r="G387" i="37"/>
  <c r="G388" i="37"/>
  <c r="G389" i="37"/>
  <c r="G390" i="37"/>
  <c r="G391" i="37"/>
  <c r="G392" i="37"/>
  <c r="G393" i="37"/>
  <c r="G394" i="37"/>
  <c r="G395" i="37"/>
  <c r="G396" i="37"/>
  <c r="G397" i="37"/>
  <c r="G398" i="37"/>
  <c r="G399" i="37"/>
  <c r="G400" i="37"/>
  <c r="G401" i="37"/>
  <c r="G402" i="37"/>
  <c r="G403" i="37"/>
  <c r="G404" i="37"/>
  <c r="G405" i="37"/>
  <c r="G406" i="37"/>
  <c r="G407" i="37"/>
  <c r="G408" i="37"/>
  <c r="G409" i="37"/>
  <c r="G410" i="37"/>
  <c r="G411" i="37"/>
  <c r="G412" i="37"/>
  <c r="G413" i="37"/>
  <c r="G414" i="37"/>
  <c r="G415" i="37"/>
  <c r="G416" i="37"/>
  <c r="G417" i="37"/>
  <c r="G418" i="37"/>
  <c r="G419" i="37"/>
  <c r="G420" i="37"/>
  <c r="G421" i="37"/>
  <c r="G422" i="37"/>
  <c r="G423" i="37"/>
  <c r="G424" i="37"/>
  <c r="G425" i="37"/>
  <c r="G426" i="37"/>
  <c r="G427" i="37"/>
  <c r="G428" i="37"/>
  <c r="G429" i="37"/>
  <c r="G430" i="37"/>
  <c r="G431" i="37"/>
  <c r="G432" i="37"/>
  <c r="G433" i="37"/>
  <c r="G434" i="37"/>
  <c r="G435" i="37"/>
  <c r="G436" i="37"/>
  <c r="G437" i="37"/>
  <c r="G438" i="37"/>
  <c r="G439" i="37"/>
  <c r="G440" i="37"/>
  <c r="G441" i="37"/>
  <c r="G442" i="37"/>
  <c r="G443" i="37"/>
  <c r="G444" i="37"/>
  <c r="G445" i="37"/>
  <c r="G446" i="37"/>
  <c r="G447" i="37"/>
  <c r="G448" i="37"/>
  <c r="G449" i="37"/>
  <c r="G450" i="37"/>
  <c r="G451" i="37"/>
  <c r="G452" i="37"/>
  <c r="G453" i="37"/>
  <c r="G454" i="37"/>
  <c r="G455" i="37"/>
  <c r="G456" i="37"/>
  <c r="G457" i="37"/>
  <c r="G458" i="37"/>
  <c r="G459" i="37"/>
  <c r="G460" i="37"/>
  <c r="G461" i="37"/>
  <c r="G462" i="37"/>
  <c r="G463" i="37"/>
  <c r="G464" i="37"/>
  <c r="G465" i="37"/>
  <c r="G466" i="37"/>
  <c r="G467" i="37"/>
  <c r="G468" i="37"/>
  <c r="G469" i="37"/>
  <c r="G470" i="37"/>
  <c r="G471" i="37"/>
  <c r="G472" i="37"/>
  <c r="G473" i="37"/>
  <c r="G474" i="37"/>
  <c r="G475" i="37"/>
  <c r="G476" i="37"/>
  <c r="G477" i="37"/>
  <c r="G478" i="37"/>
  <c r="G479" i="37"/>
  <c r="G480" i="37"/>
  <c r="G481" i="37"/>
  <c r="G482" i="37"/>
  <c r="G483" i="37"/>
  <c r="G484" i="37"/>
  <c r="G485" i="37"/>
  <c r="G486" i="37"/>
  <c r="G487" i="37"/>
  <c r="G488" i="37"/>
  <c r="G489" i="37"/>
  <c r="G490" i="37"/>
  <c r="G491" i="37"/>
  <c r="G492" i="37"/>
  <c r="G493" i="37"/>
  <c r="G494" i="37"/>
  <c r="G495" i="37"/>
  <c r="G496" i="37"/>
  <c r="G497" i="37"/>
  <c r="G498" i="37"/>
  <c r="G499" i="37"/>
  <c r="G500" i="37"/>
  <c r="G501" i="37"/>
  <c r="G502" i="37"/>
  <c r="G503" i="37"/>
  <c r="G504" i="37"/>
  <c r="G505" i="37"/>
  <c r="G506" i="37"/>
  <c r="G507" i="37"/>
  <c r="G508" i="37"/>
  <c r="G509" i="37"/>
  <c r="G510" i="37"/>
  <c r="G511" i="37"/>
  <c r="G512" i="37"/>
  <c r="G513" i="37"/>
  <c r="G514" i="37"/>
  <c r="G515" i="37"/>
  <c r="G516" i="37"/>
  <c r="G517" i="37"/>
  <c r="G518" i="37"/>
  <c r="G519" i="37"/>
  <c r="G520" i="37"/>
  <c r="G521" i="37"/>
  <c r="G522" i="37"/>
  <c r="G523" i="37"/>
  <c r="G524" i="37"/>
  <c r="G525" i="37"/>
  <c r="G526" i="37"/>
  <c r="G527" i="37"/>
  <c r="G528" i="37"/>
  <c r="G529" i="37"/>
  <c r="G530" i="37"/>
  <c r="G531" i="37"/>
  <c r="G532" i="37"/>
  <c r="G533" i="37"/>
  <c r="G534" i="37"/>
  <c r="G535" i="37"/>
  <c r="G536" i="37"/>
  <c r="G537" i="37"/>
  <c r="G538" i="37"/>
  <c r="G539" i="37"/>
  <c r="G540" i="37"/>
  <c r="G541" i="37"/>
  <c r="G542" i="37"/>
  <c r="G543" i="37"/>
  <c r="G544" i="37"/>
  <c r="G545" i="37"/>
  <c r="G546" i="37"/>
  <c r="G547" i="37"/>
  <c r="G548" i="37"/>
  <c r="G549" i="37"/>
  <c r="G550" i="37"/>
  <c r="G551" i="37"/>
  <c r="G552" i="37"/>
  <c r="G553" i="37"/>
  <c r="G554" i="37"/>
  <c r="G555" i="37"/>
  <c r="G556" i="37"/>
  <c r="G557" i="37"/>
  <c r="G558" i="37"/>
  <c r="G559" i="37"/>
  <c r="G560" i="37"/>
  <c r="G561" i="37"/>
  <c r="G562" i="37"/>
  <c r="G563" i="37"/>
  <c r="G564" i="37"/>
  <c r="G565" i="37"/>
  <c r="G566" i="37"/>
  <c r="G567" i="37"/>
  <c r="G568" i="37"/>
  <c r="G569" i="37"/>
  <c r="G570" i="37"/>
  <c r="G571" i="37"/>
  <c r="G572" i="37"/>
  <c r="G573" i="37"/>
  <c r="G574" i="37"/>
  <c r="G575" i="37"/>
  <c r="G576" i="37"/>
  <c r="G577" i="37"/>
  <c r="G578" i="37"/>
  <c r="G579" i="37"/>
  <c r="G580" i="37"/>
  <c r="G581" i="37"/>
  <c r="G582" i="37"/>
  <c r="G583" i="37"/>
  <c r="G584" i="37"/>
  <c r="G585" i="37"/>
  <c r="G586" i="37"/>
  <c r="G587" i="37"/>
  <c r="G588" i="37"/>
  <c r="G589" i="37"/>
  <c r="G590" i="37"/>
  <c r="G591" i="37"/>
  <c r="G592" i="37"/>
  <c r="G593" i="37"/>
  <c r="G594" i="37"/>
  <c r="G595" i="37"/>
  <c r="G596" i="37"/>
  <c r="G597" i="37"/>
  <c r="G598" i="37"/>
  <c r="G599" i="37"/>
  <c r="G600" i="37"/>
  <c r="G601" i="37"/>
  <c r="G602" i="37"/>
  <c r="G603" i="37"/>
  <c r="G604" i="37"/>
  <c r="G605" i="37"/>
  <c r="G606" i="37"/>
  <c r="G607" i="37"/>
  <c r="G608" i="37"/>
  <c r="G609" i="37"/>
  <c r="G610" i="37"/>
  <c r="G611" i="37"/>
  <c r="G612" i="37"/>
  <c r="G613" i="37"/>
  <c r="G614" i="37"/>
  <c r="G615" i="37"/>
  <c r="G616" i="37"/>
  <c r="G617" i="37"/>
  <c r="G618" i="37"/>
  <c r="G619" i="37"/>
  <c r="G620" i="37"/>
  <c r="G621" i="37"/>
  <c r="G622" i="37"/>
  <c r="G623" i="37"/>
  <c r="G624" i="37"/>
  <c r="G625" i="37"/>
  <c r="G626" i="37"/>
  <c r="G627" i="37"/>
  <c r="G628" i="37"/>
  <c r="G629" i="37"/>
  <c r="G630" i="37"/>
  <c r="G631" i="37"/>
  <c r="G632" i="37"/>
  <c r="G633" i="37"/>
  <c r="G634" i="37"/>
  <c r="G635" i="37"/>
  <c r="G636" i="37"/>
  <c r="G637" i="37"/>
  <c r="G638" i="37"/>
  <c r="G639" i="37"/>
  <c r="G640" i="37"/>
  <c r="G641" i="37"/>
  <c r="G642" i="37"/>
  <c r="G643" i="37"/>
  <c r="G644" i="37"/>
  <c r="G645" i="37"/>
  <c r="G646" i="37"/>
  <c r="G647" i="37"/>
  <c r="G648" i="37"/>
  <c r="G649" i="37"/>
  <c r="G650" i="37"/>
  <c r="G651" i="37"/>
  <c r="G652" i="37"/>
  <c r="G653" i="37"/>
  <c r="G654" i="37"/>
  <c r="G655" i="37"/>
  <c r="G656" i="37"/>
  <c r="G657" i="37"/>
  <c r="G658" i="37"/>
  <c r="G148" i="37"/>
  <c r="G149" i="37"/>
  <c r="G150" i="37"/>
  <c r="G151" i="37"/>
  <c r="G152" i="37"/>
  <c r="G153" i="37"/>
  <c r="G154" i="37"/>
  <c r="G155" i="37"/>
  <c r="G156" i="37"/>
  <c r="G157" i="37"/>
  <c r="G158" i="37"/>
  <c r="G159" i="37"/>
  <c r="G160" i="37"/>
  <c r="G161" i="37"/>
  <c r="G162" i="37"/>
  <c r="G163" i="37"/>
  <c r="G164" i="37"/>
  <c r="G165" i="37"/>
  <c r="G166" i="37"/>
  <c r="G167" i="37"/>
  <c r="G168" i="37"/>
  <c r="G169" i="37"/>
  <c r="G170" i="37"/>
  <c r="G171" i="37"/>
  <c r="G172" i="37"/>
  <c r="G173" i="37"/>
  <c r="G177" i="37"/>
  <c r="G178" i="37"/>
  <c r="G179" i="37"/>
  <c r="G180" i="37"/>
  <c r="G181" i="37"/>
  <c r="G182" i="37"/>
  <c r="G183" i="37"/>
  <c r="G184" i="37"/>
  <c r="G185" i="37"/>
  <c r="G186" i="37"/>
  <c r="G187" i="37"/>
  <c r="G188" i="37"/>
  <c r="G189" i="37"/>
  <c r="G190" i="37"/>
  <c r="G191" i="37"/>
  <c r="G192" i="37"/>
  <c r="G193" i="37"/>
  <c r="G194" i="37"/>
  <c r="G195" i="37"/>
  <c r="G196" i="37"/>
  <c r="G197" i="37"/>
  <c r="G198" i="37"/>
  <c r="G199" i="37"/>
  <c r="G200" i="37"/>
  <c r="G201" i="37"/>
  <c r="G202" i="37"/>
  <c r="G203" i="37"/>
  <c r="G204" i="37"/>
  <c r="G205" i="37"/>
  <c r="G206" i="37"/>
  <c r="G207" i="37"/>
  <c r="G208" i="37"/>
  <c r="G209" i="37"/>
  <c r="G210" i="37"/>
  <c r="G211" i="37"/>
  <c r="G212" i="37"/>
  <c r="G213" i="37"/>
  <c r="G214" i="37"/>
  <c r="G215" i="37"/>
  <c r="G216" i="37"/>
  <c r="G217" i="37"/>
  <c r="G218" i="37"/>
  <c r="G219" i="37"/>
  <c r="G220" i="37"/>
  <c r="G221" i="37"/>
  <c r="G222" i="37"/>
  <c r="G223" i="37"/>
  <c r="G224" i="37"/>
  <c r="G225" i="37"/>
  <c r="G226" i="37"/>
  <c r="G227" i="37"/>
  <c r="G228" i="37"/>
  <c r="G229" i="37"/>
  <c r="G230" i="37"/>
  <c r="G231" i="37"/>
  <c r="G232" i="37"/>
  <c r="G233" i="37"/>
  <c r="G234" i="37"/>
  <c r="G235" i="37"/>
  <c r="G236" i="37"/>
  <c r="G237" i="37"/>
  <c r="G238" i="37"/>
  <c r="G239" i="37"/>
  <c r="G240" i="37"/>
  <c r="G241" i="37"/>
  <c r="G242" i="37"/>
  <c r="G243" i="37"/>
  <c r="G244" i="37"/>
  <c r="G245" i="37"/>
  <c r="G246" i="37"/>
  <c r="G247" i="37"/>
  <c r="G248" i="37"/>
  <c r="G249" i="37"/>
  <c r="G250" i="37"/>
  <c r="G251" i="37"/>
  <c r="G252" i="37"/>
  <c r="G253" i="37"/>
  <c r="G254" i="37"/>
  <c r="G255" i="37"/>
  <c r="G256" i="37"/>
  <c r="G257" i="37"/>
  <c r="G258" i="37"/>
  <c r="G259" i="37"/>
  <c r="G260" i="37"/>
  <c r="G261" i="37"/>
  <c r="G262" i="37"/>
  <c r="G263" i="37"/>
  <c r="G264" i="37"/>
  <c r="G265" i="37"/>
  <c r="G266" i="37"/>
  <c r="G267" i="37"/>
  <c r="G268" i="37"/>
  <c r="G269" i="37"/>
  <c r="G270" i="37"/>
  <c r="G271" i="37"/>
  <c r="G272" i="37"/>
  <c r="G273" i="37"/>
  <c r="G274" i="37"/>
  <c r="G275" i="37"/>
  <c r="G276" i="37"/>
  <c r="G277" i="37"/>
  <c r="G278" i="37"/>
  <c r="G279" i="37"/>
  <c r="G280" i="37"/>
  <c r="G281" i="37"/>
  <c r="G282" i="37"/>
  <c r="G283" i="37"/>
  <c r="G284" i="37"/>
  <c r="G285" i="37"/>
  <c r="G286" i="37"/>
  <c r="G287" i="37"/>
  <c r="G288" i="37"/>
  <c r="G289" i="37"/>
  <c r="G290" i="37"/>
  <c r="G291" i="37"/>
  <c r="G292" i="37"/>
  <c r="G293" i="37"/>
  <c r="G294" i="37"/>
  <c r="G295" i="37"/>
  <c r="G296" i="37"/>
  <c r="G297" i="37"/>
  <c r="G298" i="37"/>
  <c r="G299" i="37"/>
  <c r="G300" i="37"/>
  <c r="G301" i="37"/>
  <c r="G302" i="37"/>
  <c r="G303" i="37"/>
  <c r="G304" i="37"/>
  <c r="G305" i="37"/>
  <c r="G306" i="37"/>
  <c r="G307" i="37"/>
  <c r="G308" i="37"/>
  <c r="G309" i="37"/>
  <c r="G310" i="37"/>
  <c r="G311" i="37"/>
  <c r="G312" i="37"/>
  <c r="G313" i="37"/>
  <c r="G314" i="37"/>
  <c r="G315" i="37"/>
  <c r="G316" i="37"/>
  <c r="G317" i="37"/>
  <c r="G318" i="37"/>
  <c r="G319" i="37"/>
  <c r="G320" i="37"/>
  <c r="G321" i="37"/>
  <c r="G105" i="37"/>
  <c r="G106" i="37"/>
  <c r="G107" i="37"/>
  <c r="G108" i="37"/>
  <c r="G109" i="37"/>
  <c r="G110" i="37"/>
  <c r="G111" i="37"/>
  <c r="G112" i="37"/>
  <c r="G113" i="37"/>
  <c r="G114" i="37"/>
  <c r="G115" i="37"/>
  <c r="G116" i="37"/>
  <c r="G117" i="37"/>
  <c r="G118" i="37"/>
  <c r="G119" i="37"/>
  <c r="G120" i="37"/>
  <c r="G121" i="37"/>
  <c r="G122" i="37"/>
  <c r="G123" i="37"/>
  <c r="G124" i="37"/>
  <c r="G125" i="37"/>
  <c r="G126" i="37"/>
  <c r="G127" i="37"/>
  <c r="G128" i="37"/>
  <c r="G129" i="37"/>
  <c r="G130" i="37"/>
  <c r="G131" i="37"/>
  <c r="G132" i="37"/>
  <c r="G136" i="37"/>
  <c r="G137" i="37"/>
  <c r="G138" i="37"/>
  <c r="G139" i="37"/>
  <c r="G140" i="37"/>
  <c r="G141" i="37"/>
  <c r="G55" i="37"/>
  <c r="G56" i="37"/>
  <c r="G57" i="37"/>
  <c r="G58" i="37"/>
  <c r="G59" i="37"/>
  <c r="G60" i="37"/>
  <c r="G61" i="37"/>
  <c r="G62" i="37"/>
  <c r="G63" i="37"/>
  <c r="G64" i="37"/>
  <c r="G65" i="37"/>
  <c r="G66" i="37"/>
  <c r="G67" i="37"/>
  <c r="G68" i="37"/>
  <c r="G69" i="37"/>
  <c r="G70" i="37"/>
  <c r="G71" i="37"/>
  <c r="G72" i="37"/>
  <c r="G73" i="37"/>
  <c r="G74" i="37"/>
  <c r="G75" i="37"/>
  <c r="G76" i="37"/>
  <c r="G77" i="37"/>
  <c r="G78" i="37"/>
  <c r="G79" i="37"/>
  <c r="G80" i="37"/>
  <c r="G81" i="37"/>
  <c r="G82" i="37"/>
  <c r="G83" i="37"/>
  <c r="G84" i="37"/>
  <c r="G85" i="37"/>
  <c r="G86" i="37"/>
  <c r="G87" i="37"/>
  <c r="G88" i="37"/>
  <c r="G89" i="37"/>
  <c r="G90" i="37"/>
  <c r="G91" i="37"/>
  <c r="G92" i="37"/>
  <c r="G93" i="37"/>
  <c r="G94" i="37"/>
  <c r="G95" i="37"/>
  <c r="G96" i="37"/>
  <c r="G97" i="37"/>
  <c r="G98" i="37"/>
  <c r="G37" i="37"/>
  <c r="G38" i="37"/>
  <c r="G39" i="37"/>
  <c r="G40" i="37"/>
  <c r="G41" i="37"/>
  <c r="G42" i="37"/>
  <c r="G43" i="37"/>
  <c r="G44" i="37"/>
  <c r="G46" i="37"/>
  <c r="G47" i="37"/>
  <c r="G48" i="37"/>
  <c r="G680" i="37" l="1"/>
  <c r="G36" i="37" l="1"/>
  <c r="G35" i="37"/>
  <c r="G49" i="37" l="1"/>
  <c r="G758" i="37" l="1"/>
  <c r="G757" i="37"/>
  <c r="G783" i="37"/>
  <c r="G756" i="37"/>
  <c r="G784" i="37" l="1"/>
  <c r="G21" i="37" s="1"/>
  <c r="G54" i="37" l="1"/>
  <c r="G104" i="37"/>
  <c r="G146" i="37"/>
  <c r="G147" i="37"/>
  <c r="G679" i="37"/>
  <c r="G688" i="37" s="1"/>
  <c r="G691" i="37"/>
  <c r="G692" i="37"/>
  <c r="G787" i="37"/>
  <c r="G788" i="37"/>
  <c r="G789" i="37"/>
  <c r="G838" i="37"/>
  <c r="G812" i="37"/>
  <c r="G811" i="37"/>
  <c r="G810" i="37"/>
  <c r="G842" i="37"/>
  <c r="G843" i="37"/>
  <c r="G844" i="37"/>
  <c r="G870" i="37"/>
  <c r="G871" i="37"/>
  <c r="G892" i="37"/>
  <c r="G930" i="37"/>
  <c r="G929" i="37"/>
  <c r="G928" i="37"/>
  <c r="G935" i="37"/>
  <c r="G936" i="37"/>
  <c r="G839" i="37" l="1"/>
  <c r="G23" i="37" s="1"/>
  <c r="G19" i="37"/>
  <c r="G931" i="37"/>
  <c r="G27" i="37" s="1"/>
  <c r="G806" i="37"/>
  <c r="G807" i="37" s="1"/>
  <c r="G937" i="37" l="1"/>
  <c r="G938" i="37"/>
  <c r="G939" i="37" l="1"/>
  <c r="G934" i="37"/>
  <c r="G925" i="37"/>
  <c r="G888" i="37"/>
  <c r="G889" i="37" s="1"/>
  <c r="G866" i="37"/>
  <c r="G752" i="37"/>
  <c r="G675" i="37"/>
  <c r="G676" i="37" s="1"/>
  <c r="G142" i="37"/>
  <c r="G103" i="37"/>
  <c r="G99" i="37"/>
  <c r="G53" i="37"/>
  <c r="G52" i="37"/>
  <c r="G100" i="37" l="1"/>
  <c r="G16" i="37" s="1"/>
  <c r="G753" i="37"/>
  <c r="G20" i="37" s="1"/>
  <c r="G143" i="37"/>
  <c r="G867" i="37"/>
  <c r="G24" i="37" s="1"/>
  <c r="G18" i="37"/>
  <c r="G940" i="37"/>
  <c r="G28" i="37" s="1"/>
  <c r="G22" i="37"/>
  <c r="G25" i="37"/>
  <c r="G17" i="37" l="1"/>
  <c r="G26" i="37"/>
  <c r="G30" i="37" l="1"/>
  <c r="F28" i="27" s="1"/>
  <c r="F42" i="27" l="1"/>
  <c r="F44" i="27" l="1"/>
  <c r="F59" i="27" s="1"/>
  <c r="F57" i="27" l="1"/>
  <c r="F45" i="27"/>
  <c r="F46" i="27" l="1"/>
  <c r="F61" i="27" s="1"/>
  <c r="F60" i="27"/>
</calcChain>
</file>

<file path=xl/sharedStrings.xml><?xml version="1.0" encoding="utf-8"?>
<sst xmlns="http://schemas.openxmlformats.org/spreadsheetml/2006/main" count="8852" uniqueCount="4248">
  <si>
    <t>kg</t>
  </si>
  <si>
    <t>m²</t>
  </si>
  <si>
    <t>kom</t>
  </si>
  <si>
    <t>REKAPITULACIJA GRADBENIH DEL</t>
  </si>
  <si>
    <t>REKAPITULACIJA OBRTNIŠKIH DEL</t>
  </si>
  <si>
    <t>A.</t>
  </si>
  <si>
    <t>GRADBENA DELA SKUPAJ:</t>
  </si>
  <si>
    <t>B.</t>
  </si>
  <si>
    <t>OBRTNIŠKA DELA SKUPAJ:</t>
  </si>
  <si>
    <t>Enotna cena mora vsebovati:</t>
  </si>
  <si>
    <t>SPLOŠNA DOLOČILA</t>
  </si>
  <si>
    <r>
      <t>m</t>
    </r>
    <r>
      <rPr>
        <vertAlign val="superscript"/>
        <sz val="10"/>
        <rFont val="Arial"/>
        <family val="2"/>
        <charset val="238"/>
      </rPr>
      <t>2</t>
    </r>
  </si>
  <si>
    <r>
      <t>m</t>
    </r>
    <r>
      <rPr>
        <vertAlign val="superscript"/>
        <sz val="10"/>
        <rFont val="Arial"/>
        <family val="2"/>
        <charset val="238"/>
      </rPr>
      <t>3</t>
    </r>
  </si>
  <si>
    <r>
      <t>m</t>
    </r>
    <r>
      <rPr>
        <vertAlign val="superscript"/>
        <sz val="10"/>
        <rFont val="Arial"/>
        <family val="2"/>
        <charset val="238"/>
      </rPr>
      <t>1</t>
    </r>
  </si>
  <si>
    <t>TESARSKA DELA</t>
  </si>
  <si>
    <t>Dobava, izdelava in vgradnja slemena iz opečnih slemenjakov, kompletno skupaj s podkonstrucijo in pritrditvami.
 V ceni izdelave morajo biti zajeti vsi potrebni sestavni elementi, zaključki, pritrdilni elementi. 
V ceni zajeta vsa pomožna dela, prenosi in transporti vsega materiala do mesta vgrajevanja.
Izvedba po detajlu in navodilih proizvajalca.</t>
  </si>
  <si>
    <t>Dobava, izdelava in vgradnja grebena iz opečnih slemenjakov, kompletno skupaj s podkonstrucijo in pritrditvami.
 V ceni izdelave morajo biti zajeti vsi potrebni sestavni elementi, zaključki, pritrdilni elementi. 
V ceni zajeta vsa pomožna dela, prenosi in transporti vsega materiala do mesta vgrajevanja.
Izvedba po detajlu in navodilih proizvajalca.</t>
  </si>
  <si>
    <t>FASADERSKA DELA</t>
  </si>
  <si>
    <t>BETONSKA IN ARMIRANOBETONSKA DELA</t>
  </si>
  <si>
    <t>GASILSKA OPREMA IN TESNENJE</t>
  </si>
  <si>
    <t>DVIGALA</t>
  </si>
  <si>
    <t>SLIKOPLESKARSKA DELA</t>
  </si>
  <si>
    <t>KROVSKA IN KLEPARSKA DELA</t>
  </si>
  <si>
    <t>RUŠITVENA DELA</t>
  </si>
  <si>
    <t>ZEMELJSKA DELA</t>
  </si>
  <si>
    <t>ZIDARSKA DELA</t>
  </si>
  <si>
    <t xml:space="preserve"> </t>
  </si>
  <si>
    <t xml:space="preserve"> STREŠNA KONSTRUKCIJA OBJEKTA</t>
  </si>
  <si>
    <t xml:space="preserve"> ZUNANJE OGRAJE</t>
  </si>
  <si>
    <t xml:space="preserve"> LESENA VRATA</t>
  </si>
  <si>
    <t xml:space="preserve"> OKNA</t>
  </si>
  <si>
    <t xml:space="preserve"> SPLOŠNA DOLOČILA</t>
  </si>
  <si>
    <t>OPOZORILA:</t>
  </si>
  <si>
    <t>Izvajalec mora pred pričetkom del obvezno preveriti vse mere na objektu!</t>
  </si>
  <si>
    <t>Morebitne razlike ali odstopanja med arhitekturnimi, detajlnimi in preglednimi načrti je potrebno pregledati in uskladiti s projektantom.</t>
  </si>
  <si>
    <t xml:space="preserve">Izvajalec mora skladno z zakonom o graditvi objektov  ter zakonom o gradbenih proizvodih vgrajevati ustrezne gradbene proizvode. </t>
  </si>
  <si>
    <t>REKAPITULACIJA DEL</t>
  </si>
  <si>
    <t xml:space="preserve">Izdelava, dobava in montaža vertikalnih odtočnih cevi iz  plastificirane pocinkane pločevine debeline 0,65 mm, fi 15 cm;  kompletno z kotlički in vso potrebno nosilno podkonstrukcijo, vsemi pomožnimi deli, prenosi in transporti vsega potrebnega materiala do mesta vgrajevanja, vsem tesnilnim in pritrdilnim materialom. </t>
  </si>
  <si>
    <t>Dvakratno kitanje in slikanje stopniščnih ram in podestov s kakovostno disperzijsko barvo za bolj obremenjene notranje stenske in stropne površine, dobro pokrivno, z vsemi preddeli, transporti in potrebnim materialom.</t>
  </si>
  <si>
    <t xml:space="preserve"> PREDPRAŽNIKI</t>
  </si>
  <si>
    <t>GRADBENA DELA</t>
  </si>
  <si>
    <t>OBRTNIŠKA DELA</t>
  </si>
  <si>
    <t>ZUNANJA UREDITEV</t>
  </si>
  <si>
    <t xml:space="preserve"> DROBNI IZDELKI</t>
  </si>
  <si>
    <t>Razni drobni RF izdelki.</t>
  </si>
  <si>
    <t>Razni drobni vroče cinkani in pleskani  ključavničarski izdelki.</t>
  </si>
  <si>
    <t>ur</t>
  </si>
  <si>
    <t xml:space="preserve"> - KV delavec</t>
  </si>
  <si>
    <t xml:space="preserve"> - PK delavec</t>
  </si>
  <si>
    <t xml:space="preserve">Dobava in vgradnja okvirja predpražnika in lamelnega  predpražnika v kovinskem ponikljanem jeklenem kotniku 30/30/3. Predpražnik v kombinaciji ščetke in tekstila (npr.: Emco tip 522/4 RB) Komplet z vgradnjo okvira in pripravo podlage ter vsemi potrebnimi deli in elementi.
Notranja izvedba.
</t>
  </si>
  <si>
    <t>Dobava in vgradnja okvirja predpražnika in lamelnega  predpražnika v kovinskem ponikljanem jeklenem kotniku 30/30/3. Predpražnik v kombinaciji ščetke in tekstila (npr.: Emco tip 522/4 GB) Komplet z vgradnjo okvira in pripravo podlage ter vsemi potrebnimi deli in elementi.
Zunanja izvedba.</t>
  </si>
  <si>
    <t>Protipožarno tesnjenje prehodov instalacij skozi stene in plošče med požarnimi sektorji. Izvedba v skladu s požarnim elaboratom.</t>
  </si>
  <si>
    <t>Izdelava, dobava in montaža horizontalnih odtočnih polkrožnih žlebov izdelanih iz plastificirane pocinkane pločevine debeline 0,65 mm; r.š. 35 cm, kompletno z vso potrebno nosilno podkonstrukcijo, vsemi pomožnimi deli, prenosi in transporti vsega potrebnega materiala do mesta vgrajevanja, vsem tesnilnim in pritrdilnim materialom.</t>
  </si>
  <si>
    <t xml:space="preserve">Izdelava, dobava in montaža LTŽ cevi - spodnji del vertikalnih odtočnih  cevi dolž. 2,00 m, fi 15 cm;  kompletno z vso potrebno nosilno podkonstrukcijo, vsemi pomožnimi deli, prenosi in transporti vsega potrebnega materiala do mesta vgrajevanja, vsem tesnilnim in pritrdilnim materialom. </t>
  </si>
  <si>
    <t>POPIS DEL</t>
  </si>
  <si>
    <t>Naročnik:</t>
  </si>
  <si>
    <t>PREDDELA</t>
  </si>
  <si>
    <t>C</t>
  </si>
  <si>
    <t>TUJE STORITVE</t>
  </si>
  <si>
    <t xml:space="preserve"> KLEPARSKA DELA</t>
  </si>
  <si>
    <t xml:space="preserve"> KROVSKA DELA</t>
  </si>
  <si>
    <t>KLJUČAVNIČARSKA DELA</t>
  </si>
  <si>
    <t>STAVBNO POHIŠTVO</t>
  </si>
  <si>
    <t>SUHOMONTAŽNA GRADNJA</t>
  </si>
  <si>
    <t xml:space="preserve"> SPUŠČENI STROPOVI</t>
  </si>
  <si>
    <t>TLAKARSKA DELA</t>
  </si>
  <si>
    <t>KERAMIČARSKA DELA</t>
  </si>
  <si>
    <t xml:space="preserve"> PREDELNE STENE</t>
  </si>
  <si>
    <t xml:space="preserve"> OBLOGA PODSTREŠJA</t>
  </si>
  <si>
    <t xml:space="preserve"> Pred začetkom gradnje je potreben pregled projekta in ostale dokumentacije z projektantom, investitorjem, nadzornikom in izvajalcem, kar omogoča vsem stranem, da se podrobneje seznanijo z gradnjo, zahtevami gradnje in potekom gradnje načrtovanega objekta.
 Dela morajo zajemati tudi odvoz materialov na končno deponijo, vključno s plačilom potrebnih taks. Izbrati stalne deponije v neposredni bližini gradbišča, oz. najbližje deponije.</t>
  </si>
  <si>
    <t xml:space="preserve"> KOVINSKA KONSTRUKCIJA </t>
  </si>
  <si>
    <t xml:space="preserve"> NOTRANJE OGRAJE</t>
  </si>
  <si>
    <t xml:space="preserve"> - izdelavo, dobavo in vgradnjo ter vsa ostala v posamezni postavki popisa opisana dela,</t>
  </si>
  <si>
    <t xml:space="preserve"> - nabavo in dobavo osnovnega, pomožnega, pritrdilnega, tesnilnega materiala za izvedbo posamezne postavke iz popisa,</t>
  </si>
  <si>
    <t xml:space="preserve"> - vse potrebne predizmere, merjenja, posnetke, ipd.,</t>
  </si>
  <si>
    <t xml:space="preserve"> - vse potrebne transporte do mesta vgrajevanja,</t>
  </si>
  <si>
    <t xml:space="preserve"> - vsa potrebna skladiščenja materiala,</t>
  </si>
  <si>
    <t xml:space="preserve"> - vsa dokazila o izpolnitvi zahtevane kvalitete lastnosti vgrajenih materialov in proizvodov,</t>
  </si>
  <si>
    <t xml:space="preserve"> - vsa potrebna pripravljalna dela,</t>
  </si>
  <si>
    <t xml:space="preserve"> - vse potrebna delovne stroje,</t>
  </si>
  <si>
    <t xml:space="preserve"> - popravilo eventualne škode povzročene ostalim izvajalcem,</t>
  </si>
  <si>
    <t xml:space="preserve"> - sprotno čiščenje in odvoz odvečnega materiala v stalno deponijo,</t>
  </si>
  <si>
    <t xml:space="preserve"> - ravnanje z odpadki v skladu s predpisi o ravnanju z odpadki vključno s plačilom komunalnih prispevkov za stalno deponijo,</t>
  </si>
  <si>
    <t xml:space="preserve"> - koordinacijo z ostalimi izvajalci na gradbišču,</t>
  </si>
  <si>
    <t xml:space="preserve"> - upoštevanje vseh zahtev zakonodaje, standardov in pravil stroke,</t>
  </si>
  <si>
    <t xml:space="preserve"> Kamnite površine morajo biti izvedene tako, da ustrezajo mehanskim in estetskim zahtevam, ki jih je potrebno predhodno uskladiti z arhitektom.
 Kamniti tlak mora biti raven, sprijetost s podlago mora biti dobra po vsej površini plošč.
 Na površini tlaka ne sme biti madežev, ki bi nastali kot posledica izbire nepravilnih materialov.
 Vrste lepil za ploščice in zahteve za lepila so predpisane v standardu SIST EN 12004.
 Upoštevati je potrebno: 
 - SIST EN 12057  Ploščice iz naravnega kamna 
 - SIST EN 12058  Plošče za tlake in stopnice 
 - SIST EN 15285  Modularne ploščice za tla in stopnice</t>
  </si>
  <si>
    <t xml:space="preserve"> V vseh mavčnih stenah so vogali zaščiteni s tipskimi pocinkanimi pločevinastimi vogalniki sistema proizvajalca predelnih mavčnih sten!
 V sanitarnih stenah je upoštevati vgradnjo elementov za pritrjevanje sanitarnih elementov - glej projekt arhitekture in strojnih instalacij - sanitarna oprema! Prav tako je potrebno všteti vsa bandažiranja in kitanja stikov!
 Pri postavkah montažnih pregradnih sten in stropov iz mavčnih plošč se upoštevajo vsi stiki, lomi, kaskade, preboji, izrezi in zaključki - glej projekt arhitekture, ki je sestavni del razpisne dokumentacije!
 Upoštevati je potrebno vse zaključke na stene in ostale konzole, po načrtih stropov!
</t>
  </si>
  <si>
    <t xml:space="preserve"> Upoštevati je potrebno: 
 - SIST EN 14351-1  Okna in zunanja vrata 
 - STS  Notranja in požarna vrata 
 - SIST EN 13659  Senčila – žaluzije, polkna 
 - SIST EN 13561  Senčila – tende, markize 
 - SIST EN 1279-5  Izolacijska stekla 
 - SIST EN 13830  Obešene fasade 
 - ETA po ETAG 002 ali STS  Strukturne fasade 
 - SIST EN 572-9  Osnovno steklo 
 - SIST EN 12150-2  Toplotno kaljeno varnostno steklo 
 - SIST EN 14179-2  Toplotno kaljeno varnostno steklo s HS obdelavo 
 - SIST EN 14449  Varnostno lepljeno steklo 
 - SIST EN 1863-2  Toplotno utrjeno steklo 
 - SIST EN 1863-2  Toplotno utrjeno steklo </t>
  </si>
  <si>
    <t xml:space="preserve"> Upoštevati je potrebno: 
 - SIST EN 10025 Vroče valjani izdelki iz konstrukcijskih jekel
 - SIST EN 10210 Vroče izdelani votli profili iz nelegiranih in
drobnozrnatih konstrukcijskih jekel
 - SIST EN 10219 Hladno oblikovani varjeni votli
konstrukcijski profili iz nelegiranih in drobnozrnatih jekel
 - SIST EN 10088 Profili in pločevine iz nerjavnih stekel
 - SIST EN 13241-1 Garažna vrata 
 - STS in ETA za sidrne vijake in odtoke v stavbah</t>
  </si>
  <si>
    <t xml:space="preserve">  Potrebno je zagotavljati kontrole izvedbe del, dosledno upoštevati navodila proizvajalcev gradbenih proizvodov za vgradnjo iz pripadajočih tehničnih specifikacij in upoštevati priporočila za varovanje izvedenih krovskih in kleparskih del pri izvajanju drugih del, ki jim sledijo.</t>
  </si>
  <si>
    <t xml:space="preserve"> Potrebno je zagotavljati kontrole izvedbe del, dosledno upoštevati navodila proizvajalcev gradbenih proizvodov za vgradnjo iz pripadajočih tehničnih specifikacij in upoštevati priporočila za varovanje izvedenih krovskih in kleparskih del pri izvajanju drugih del, ki jim sledijo.</t>
  </si>
  <si>
    <t xml:space="preserve"> Upoštevati je potrebno: 
 -  SIST EN 612 Viseči žlebovi z ojačano sprednjo stranjo in odtočne cevi iz pločevine s spoji
 - SIST EN 607 Žlebovi in fazonski kosi iz PVC
 - SIST EN 1462 Nosilci žlebov</t>
  </si>
  <si>
    <t xml:space="preserve"> PREMAZI ZA MINERALNE POVRŠINE</t>
  </si>
  <si>
    <t xml:space="preserve"> Podkonstrukcija prezračevane fasade mora biti dimenzionirana na mehanske obremenitve za konkretno
mesto vgradnje.
 Upoštevati je potrebno: 
 - SIST EN 1469  Proizvodi iz naravnega kamna – plošče za navpične in stropne obloge 
 - STS (prEN 15286)  Proizvodi iz aglomeriranega kamna – Plošče in ploščice iz aglomeriranega kamna za notranje in zunanje stenske obloge 
 - SIST EN 438-7 Dekorativni visokotlačni laminati (HPL) – Plošče na osnovi duromernih smol 
 - SIST EN 490 Betonski strešniki in fazanski kosi za prekrivanje streh in oblaganje sten
 - SIST EN 1304 Opečni strešniki in fazanski kosi  
 - SIST EN 14411  Keramične ploščice
 - SIST EN 492 Vlakno-cementne strešne plošče in fazanski kosi 
 - SIST EN 12467  Vlakno-cementne ravne plošče
 - SIST EN 771 Specifikacija za zidake
 - STS ali ETA  Fasadna sidra 
 - STS ali ETA  Betonska sidra 
 - STS  Prezračevani mehansko pritrjeni in lepljeni fasadni sistemi </t>
  </si>
  <si>
    <t xml:space="preserve"> Upoštevati je potrebno: 
 - SIST EN 520 Mavčne plošče,
 - SIST EN 13950 Paneli, sestavljeni iz mavčnih plošč za toplotno/zvočno izolacijo.
 - SIST EN 14190 Mavčne plošče – proizvodi iz predelave.
 - SIST EN 13915 Mavčne plošče – stenski gotovi elementi s celičastim jedrom.
 - SIST EN 15283 Mavčne plošče, ojačene z vlakni.
 - SIST EN 14496 Lepila na osnovi mavca za panele, sestavljene iz mavčnih plošč za toplotno/zvočno izolacijo in mavčne.
 - SIST EN 14209 Predoblikovani zaključki.
 - SIST EN 13963 Materiali za zapolnjevanje stikov za mavčne plošče.
 - SIST EN 14195 Kovinski profili za konstrukcije za sisteme mavčnih plošč.
 - SIST EN 14353 Pomožni in dodatni kovinski zaključni elementi za mavčne plošče.
 - SIST EN 14566 Mehanski pritrdilni elementi za sisteme iz mavčnih plošč.
 - SIST EN 14246 Mavčni elementi za viseče strope.
 - SIST EN 13964 Viseči stropi.
 - SIST EN 13454 Veziva, sestavljena veziva in industrijsko pripravljene mešanice za estrihe na osnovi kalcijevega sulfata.
 -  SIST EN 13813 Materiali za estrihe 
 - SIST EN 15303  Projektiranje in uporaba mavčnih plošč na okvirjih.
 - DIN 18181 Mavčne plošče za zgradbe.
 - SIST EN 13810-1 Lesne plošče za plavajoče pode 
 - SIST EN 14081-1 Masivni les za nosilne podkonstrukcije 
 - EN 15283  Mavčne plošče, ojačene z vlakni 
</t>
  </si>
  <si>
    <t xml:space="preserve"> Površine obložene s keramičnimi ploščicami morajo biti izvedene tako, da ustrezajo mehanskim in estetskim zahtevam, ki jih je potrebno predhodno uskladiti z arhitektom.
 Izveden tlak mora biti raven, sprijetost s podlago mora biti dobra po vsej površini plošč.
 Keramične ploščice morajo ustrezati 1. kakovostnemu razredu.
 Za zunanje pogoje je treba izbrati keramične ploščice z dokazilom, da so odporne proti zmrzovanju.
Drsnost talnih keramičnih ploščic po DIN 51130 (meritev, izvedena po metodi nagnjene ploščadi) mora biti v kolikor v posamezni postavki ni izrecno določeno drugače: 
 - balkoni in terase če imajo nadstrešek razred R 9,
 - balkoni in terase razred brez nadstreška razred R10,
 - skupni prostori razred R9,
 - stopnice (če ni ustreznega protidrsnega ukrepa) razred  R10.
 Vrste lepil za ploščice in zahteve za lepila so predpisane v standardu SIST EN 12004.
 Upoštevati je potrebno: 
 - SIST EN 14411  Keramične ploščice 
 - SIST EN 12004  Lepila za ploščice 
 - SIST EN 13888  Fugirne mase 
 - SIST EN ISO 11600  Dodatni elementi – tesniine mase 
 - SIST EN 14891  Dodatni elementi – vodoneprepustni materiali </t>
  </si>
  <si>
    <t xml:space="preserve"> Upoštevati je potrebno: 
 - SIST EN 14342 Lesene talne obloge 
 - SIST EN 14041 Netekstilne, tekstilne in laminirane (plastene) talne obloge 
 - SIST EN 14259 Lepila za talne obloge 
 - SIST EN ISO 3673-1 Epoksidne smole </t>
  </si>
  <si>
    <t xml:space="preserve"> NETEKSTILNE TALNE OBLOGE (PLASTIKA, LINOLEJ, PLUTA, GUMA) </t>
  </si>
  <si>
    <t xml:space="preserve"> Upoštevati je potrebno: 
 - SIST EN 1304 Opečni strešniki in fazonski kosi
 - SIST EN 490 Betonski strešniki in fazonski kosi za prekrivanje streh in oblaganje sten
 - SIST EN 492 Vlaknato-cementne strešne plošče in fazonski kosi
 - SIST EN 494 Vlaknatocementne valovite strešne plošče in
fazonski kosi
 - SIST EN 14782 Samonosilna pločevina za pokrivanje streh ter zunanje in notranje obloge
 - SIST EN 14783 Povsem podprta pločevina in trakovi za pokrivanje streh ter zunanje in notranje obloge
 - STS Izolacijske sendvičplošče z obojestranskim
kovinskim oplaščenjem
 - SIST EN 544 Bitumenske skodle, ojačene z mineralnimi in/ali sintetičnimi materiali
 - SIST EN 13859 Hidroizolacijski trakovi - Definicije in lastnosti podložnih folij 
 - SIST 1031 Hidroizolacijski trakovi - Bitumenski hidroizolacijski trakovi
 - SIST EN 13984 Hidroizolacijski trakovi - Polimerni in elastomerni trakovi, ki kontrolirajo gibanje vode in/ali vodne pare</t>
  </si>
  <si>
    <t>Naprava in odstranitev opaža pasovnih temeljev.</t>
  </si>
  <si>
    <t>PRIPRAVLJALNA DELA</t>
  </si>
  <si>
    <t>Rušenje obstoječih ukinjenih instalacijskih vodov na območju objekta.</t>
  </si>
  <si>
    <t xml:space="preserve"> Pri izvajanju rušitvenih del, je potrebno dosledno upoštevati vse pogoje iz načrta rušitev. Med rušenjem obvezno preprečiti prašenje in ostale oblike onesnaževanja okolja.
 V ceni vseh postavk zajeti vsa pomožna dela, vsa zavarovanja rušitev, ves osnovni in pomožni material ter vse prenose in odvoze na stalno deponijo. Vse rušitve je izvajati po rušitvenem projektu.
 Rušitev nevarnih gradbenih odpadkov in odstranitev nevarne opreme je izvajati z ustreznimi zaščitnimi sredstvi in predpisanimi ukrepi. V skladu z navodili koordinatorja za varstvo pri delu. Pri vseh rušitvah nosilnih elementov upoštevati vsa potrebna opiranja in podpiranja ter upoštevati navodila odgovornega projektanta gradbenih konstrukcij in nadzornika!
 V ceni postavk je zajeti tudi ločevanje, nakladanje, odvoz in odpadkov na stalno deponijo po predpisih ravnanja z odpadki, vključno s plačilom vseh komunalnih taks in drugih stroškov  deponiranja in predelovanja odpadkov z pridobivanjem evidenčnih listov in poročila o deponiranju gradbenih odpadkov in drugimi navodili iz Načrta gospodarjenja z gradbenimi odpadki.
Upoštevati je potrebno vse določbe veljavne zakonodaje.</t>
  </si>
  <si>
    <t xml:space="preserve"> - opaženje plošče</t>
  </si>
  <si>
    <t xml:space="preserve"> - opaženje zunanjih robov</t>
  </si>
  <si>
    <t xml:space="preserve"> OPAŽ RAZNIH ODPRTIN</t>
  </si>
  <si>
    <t xml:space="preserve"> VZIDAVE IN ZIDARSKA POMOČ</t>
  </si>
  <si>
    <t>Razna drobna zidarska del, vzidave, obbetoniranje, vgradnje ipd.:</t>
  </si>
  <si>
    <t>Čiščenje objekta med gradnjo in po končanih delih z odnosom materiala in smeti na dvoriščno deponijo.</t>
  </si>
  <si>
    <t xml:space="preserve"> FASADNI ODRI</t>
  </si>
  <si>
    <t>Dobava, montaža, demontaža in amortizacija lahkega fasadnega odra višine do 15,00 m.</t>
  </si>
  <si>
    <t>Dobava, montaža, demontaža in zaščitne mreže za fasadni oder. mreža mora biti negorljiva.</t>
  </si>
  <si>
    <t>Dobava, montaža, demontaža in amortizacija lovilnega odra za varovanje dela na strehi, ki se nadgradi na fasadni oder.</t>
  </si>
  <si>
    <t>Dobava, montaža, demontaža in amortizacija zaščitnega objekta nad vhodom v objekt.</t>
  </si>
  <si>
    <t xml:space="preserve"> Zemeljska dela se morajo izvajati po določilih veljavnih tehničnih predpisov in normativov v soglasju z geotehničnim poročilom o pogojih temeljenja objekta in ureditve povoznih površin.
Planum temeljnih tal je treba po izkopu grobo splanirati tako, da je v danih terenskih razmerah zagotovljeno
čim boljše odvodnjavanje in da so upoštevane zahteve projekta (višina, nagibi, tolerance).
V nasipe, zasipe, kline in posteljico se ne smejo vgrajevati organske zemljine, korenine, ruša ali drugi materiali, ki bi zaradi biokemičnih procesov sčasoma spremenili mehansko
fizikalne lastnosti.
 Standardi za zemeljska dela vsebujejo poleg izdelave samo po opisu v posameznem standardu še:
 - dela in ukrepe po določilih veljavnih predpisov varstva pri delu
 - pregled bočnih strani izkopa vsak dan pred pričetkom dela, zlasti po deževnem vremenu in mrazu.
 - črpanje vode iz gradbene jame in temeljev
 - čiščenje izkopov neposredno pred betoniranjem.
 Obračun izkopov in prevozov zemlje se vrši v m³ raščenega terena, merjeno na osnovi profilov posnetih pred izvršenim izkopom in po njem.
Po izkopu gradbene jame teren pregleda geomehanik!  Zgoščenost nasipa, zasipa in klina mora izvajalec preverjati z rezultati opravljenih in tekočih preizkusov.
 Upoštevati je potrebno: 
 - SIST EN 13251 Geotekstilije in geotekstilijam sorodni izdelki
 - SIST EN 13252 Geotekstilije in geotekstilijam sorodni izdelki</t>
  </si>
  <si>
    <r>
      <t>Dobava in vgraditev komprimiranega tampona pod temelji v debelini vsaj 30 cm. Nasutje izvesti po navodilih geotehničinega poročila, predvidoma iz nevezanih zemljin.  
Planiranje terena z natančnostjo ±1 cm.
Vključno z nabijanjem podlage do predpisane nosilnosti (E</t>
    </r>
    <r>
      <rPr>
        <vertAlign val="subscript"/>
        <sz val="10"/>
        <rFont val="Arial"/>
        <family val="2"/>
        <charset val="238"/>
      </rPr>
      <t>V2</t>
    </r>
    <r>
      <rPr>
        <sz val="10"/>
        <rFont val="Arial"/>
        <family val="2"/>
        <charset val="238"/>
      </rPr>
      <t xml:space="preserve"> = 100 MPa). </t>
    </r>
  </si>
  <si>
    <t>Zasipanje za temelji z izkopanim materialom. Zasipanje v slojih do 30 cm, s sprotnim komprimiranjem materiala, do predpisane nosilnosti.</t>
  </si>
  <si>
    <t xml:space="preserve"> V postavki je potrebno zajeti vse dobave materialov, tudi sider, podložnih materialov, armature ter vse prevoze, premike materiala in vse potrebno za kompletno izvedbo del   vključno z izvedbo vseh prebojev po projektni dokumentaciji!
 V ceni so zajeti tudi delovni odri potrebni za izvedbo del.
 Pri vseh postavkah betonskih del je potrebno upoštevati dobavo, transport do mesta vgrajevanja, vgrajevanje betona, vibriranje, površinsko izravnavo z zagraditvijo, vse ukrepe za nego betona in dokazovanje kvalitete izvedenih del.
 V ceni je potrebno zajeti tudi izdelavo projekta izvajanja betonske konstrukcije.
 Upoštevati je potrebno: 
 - SIST EN 13670:2010 Izvajanje betonskih konstrukcij,
 - SIST 15739:2009 Betonski izdelki – Betonski zaključki – Identifikacija,
 - SIST EN 206-1 Beton: specifikacija, proizvodnja, skladnost,
 - SIST 1026 Beton: specifikacija, proizvodnja, skladnost – pravila za uporabo SIST EN 206-1,
 - STS Armatura
 - SIST EN 13747 Montažni betonski izdelki - Linijski konstrukcijski elementi
 - SIST EN 13224 Montažni betonski izdelki - Rebraste etažne plošče
 - SIST EN 1168 Montažni betonski izdelki - Votle plošče
 - SIST EN 13693 Montažni betonski izdelki - Specialni strešni elementi
 - SIST EN 14992 Montažni betonski izdelki - Stenski elementi
 - SIST EN 14991 Montažni betonski izdelki - Elementi za temeljenje</t>
  </si>
  <si>
    <t xml:space="preserve"> TLAKI</t>
  </si>
  <si>
    <t>Izdelava in obdelava prebojev skozi opečne stene za razne instalacije</t>
  </si>
  <si>
    <r>
      <t xml:space="preserve"> - velikost do 0,1 m</t>
    </r>
    <r>
      <rPr>
        <vertAlign val="superscript"/>
        <sz val="10"/>
        <rFont val="Arial"/>
        <family val="2"/>
        <charset val="238"/>
      </rPr>
      <t>2</t>
    </r>
  </si>
  <si>
    <r>
      <t xml:space="preserve"> - velikost 0,1 do 0,25 m</t>
    </r>
    <r>
      <rPr>
        <vertAlign val="superscript"/>
        <sz val="10"/>
        <rFont val="Arial"/>
        <family val="2"/>
        <charset val="238"/>
      </rPr>
      <t>2</t>
    </r>
  </si>
  <si>
    <r>
      <t xml:space="preserve"> - velikost 0,25 do 1 m</t>
    </r>
    <r>
      <rPr>
        <vertAlign val="superscript"/>
        <sz val="10"/>
        <rFont val="Arial"/>
        <family val="2"/>
        <charset val="238"/>
      </rPr>
      <t>2</t>
    </r>
  </si>
  <si>
    <t>Izdelava in obdelava reg v zidovih za razne instalacije</t>
  </si>
  <si>
    <t xml:space="preserve"> - velikost približno 5 x 5 cm</t>
  </si>
  <si>
    <t xml:space="preserve"> - velikost približno 10 x 10 cm</t>
  </si>
  <si>
    <t xml:space="preserve"> - velikost približno 10 x 20 cm</t>
  </si>
  <si>
    <t xml:space="preserve"> Ves vgrajeni les pri strehi je potrebno zaščititi proti škodljivcem in proti trohnenju! Zaščito je potrebno upoštevati v ceni na enoto pri posamezni postavki, tudi v primeru, ko ni v postavki izrecno zahtevano!</t>
  </si>
  <si>
    <t xml:space="preserve"> - vsa potrebna pomožna sredstva na objektu kot sodrobno orodje, lestve, odri, dvižne košare, dvižne naprave, …,</t>
  </si>
  <si>
    <t xml:space="preserve"> - neprestano zagotavljanje varstva in zdravja pri delu,</t>
  </si>
  <si>
    <t xml:space="preserve"> - vse potrebno delo za dokončanje izdelka.</t>
  </si>
  <si>
    <t xml:space="preserve"> - izdelava načrta zagotavljanja kakovosti, usklajevanje z osnovnim načrtom, posvetovanje s projektantom, izdelava in potrditev delavniških načrtov, izračunov, izdelava vzorcev, izbira materialov, …, </t>
  </si>
  <si>
    <t xml:space="preserve"> - pregled in upoštevanje vse dokumentacije: razpisnih pogojev, projektne dokumentacije, 
gradbenimega  dovoljenja, ...,</t>
  </si>
  <si>
    <t xml:space="preserve"> Izvajalec je dolžan izdelati delavniško dokumentacijo, ki jo potrdita odgovorna projektanta arhitekture in gradbenih konstrukcij!
 Vse kovinske dele je potrebno pred dokončno vgradnjo peskati do čiste površine - brez rjastih površin in primerno antikorozijsko zaščititi. Kategorije vplivov okolja po standardu SN 555 001, trajnost zaščite po standardu SN EN ISO 12944.
 Kakovost izvedbe vročega pocinkanja se izvaja v skladu s standardom SIST EN ISO 1461.
 Za nosilne jeklene konstrukcije je potrebno po zaključku del izdelati končno poročilo. Montažo teh konstrukcij lahko opravljajo le varilci z atesti za izvajanje tovrstnih konstrukcij in zahtevane položaje varjenja. Vsi natezni čelni zvari morajo biti v celoti radiografsko pregledani, medtem ko je treba ostale tlačno in strižno obremenjene zvare pregledati z ultrazvokom. Izdelava in montaža konstrukcije morata biti preverjena s strani nadzornega organa nevtralne pooblaščene organizacije. 
</t>
  </si>
  <si>
    <t xml:space="preserve"> - zagotavljanje pogojev za izdelavo in montažo izdelka ter pogojev in zaščite izdelka do končne primopredaje objekta,</t>
  </si>
  <si>
    <t xml:space="preserve"> Podporni odri in opaži, skupaj s pripadajočimi temelji, morajo biti projektirani tako, da so sposobni prenašati predpostavljene obremenitve, ki se pojavijo med izvajanjem betonerskih del, da so dovolj togi, da zagotavljajo izpolnitev zahtevanih toleranc, ter da je zagotovljena celovitost konstruktivnega elementa. 
Cena mora zajemati vsa potrebna dela, material, podpiranje, orodja in odre za izvedbo in razopaženje posameznega opaža.
V postavki je potrebno zajeti vse dobave materialov, tudi tesnilnega materiala ter vse prevoze, premike materiala in vse potrebno za kompletno izvedbo del   vključno z izvedbo vseh prebojev po projektni dokumentaciji! Tesnost in stabilnost opažev mora biti brezpogojno zagotovljena. 
V ceni so zajeti tudi delovni odri potrebni za izvedbo del.
V ceni je potrebno zajeti tudi izdelavo projekta opažev.
Upoštevati je potrebno: 
 - SIST EN 13670:2010 Izvajanje betonskih konstrukcij
 - SIST EN 1065 Jekleni teleskopski gradbeni podporniki.</t>
  </si>
  <si>
    <t>a</t>
  </si>
  <si>
    <t>b</t>
  </si>
  <si>
    <t>c</t>
  </si>
  <si>
    <t>d</t>
  </si>
  <si>
    <t xml:space="preserve"> Gasilska oprema in tesnjenje prehodov instalacij skozi stene in plošče morajo biti izvedeni po navodilih študije požarne varnosti.</t>
  </si>
  <si>
    <t>e</t>
  </si>
  <si>
    <t>f</t>
  </si>
  <si>
    <t>j</t>
  </si>
  <si>
    <t>l</t>
  </si>
  <si>
    <t>Izvedba ukrepov za varno izvajanje rušitvenih del:</t>
  </si>
  <si>
    <t xml:space="preserve"> - začasna podpiranja in opiranja konstrukcij, ki se rušijo in sosednjih konstrukcij</t>
  </si>
  <si>
    <t xml:space="preserve"> - začasna zaščita obstoječega dela objekta pred padavinskimi vplivi in namočenjem obstoječih konstrukcij v času razkrite strehe</t>
  </si>
  <si>
    <t>Odstranitev razvoda strojnih instalacij - vseh tudi skritih vodov, spihovanje plina s cevi,...</t>
  </si>
  <si>
    <t>Odstranitev razvoda elektro instalacij - vseh tudi skritih vodov</t>
  </si>
  <si>
    <t>Odstranitev stavbnega pohištva, z vsemi okvirji, policami – notranjimi in zunanjimi, senčili, kovinskimi rešetkami, lesenimi oblogami špalet,....</t>
  </si>
  <si>
    <t xml:space="preserve"> - okna, velikosti do 2m2.</t>
  </si>
  <si>
    <t xml:space="preserve">kom </t>
  </si>
  <si>
    <t xml:space="preserve"> - okna, velikosti 2-4m2.</t>
  </si>
  <si>
    <t xml:space="preserve"> - vrata velikosti 2-4m2</t>
  </si>
  <si>
    <t xml:space="preserve"> - vrata velikosti nad 4m2</t>
  </si>
  <si>
    <t>Odstranitev vseh kleparskih elementov:</t>
  </si>
  <si>
    <t xml:space="preserve"> - Žlebovi</t>
  </si>
  <si>
    <t xml:space="preserve"> - Snegolovi</t>
  </si>
  <si>
    <t xml:space="preserve"> - Obrobe</t>
  </si>
  <si>
    <t xml:space="preserve"> - Odtočne vertikalne cevi</t>
  </si>
  <si>
    <t>Razne rušitve in odstranitve:</t>
  </si>
  <si>
    <t>S5</t>
  </si>
  <si>
    <t>S4</t>
  </si>
  <si>
    <t>S3</t>
  </si>
  <si>
    <t>S2</t>
  </si>
  <si>
    <t>S1</t>
  </si>
  <si>
    <t>20</t>
  </si>
  <si>
    <t>B</t>
  </si>
  <si>
    <t>19</t>
  </si>
  <si>
    <t>18</t>
  </si>
  <si>
    <t>17</t>
  </si>
  <si>
    <t>16</t>
  </si>
  <si>
    <t>15</t>
  </si>
  <si>
    <t>14</t>
  </si>
  <si>
    <t>13</t>
  </si>
  <si>
    <t>12</t>
  </si>
  <si>
    <t>11</t>
  </si>
  <si>
    <t>10</t>
  </si>
  <si>
    <t>A</t>
  </si>
  <si>
    <t>2</t>
  </si>
  <si>
    <t>33</t>
  </si>
  <si>
    <t>32</t>
  </si>
  <si>
    <t>31</t>
  </si>
  <si>
    <t>30</t>
  </si>
  <si>
    <t>29</t>
  </si>
  <si>
    <t>28</t>
  </si>
  <si>
    <t>27</t>
  </si>
  <si>
    <t>26</t>
  </si>
  <si>
    <t>25</t>
  </si>
  <si>
    <t>24</t>
  </si>
  <si>
    <t>23</t>
  </si>
  <si>
    <t>22</t>
  </si>
  <si>
    <t>21</t>
  </si>
  <si>
    <t>1</t>
  </si>
  <si>
    <t>s2</t>
  </si>
  <si>
    <t xml:space="preserve"> EPOKSIDNI IN POLIURETANSKI TLAKI</t>
  </si>
  <si>
    <t>Dobava in izvedba poliuretanskega večplastnega premaza.
Abrazivno odporen premaz, protizdrsnost za peš promet, kot npr.: Mapefloor Parking System:
 - temeljni premaz: Primer SN (cca.700g/m2) 
- v svežem stanju posut s kremenčevim peskom: Quarzo 0.5 (cca.3kg/m2)
 - elasto-plastični abrazivno odporen premaz:
MAPEFLOOR PU 410 (cca.1kg/m2) z dodanimi barvnimi pigmenti: MAPECOLOR PASTE v izbrani RAL barvi, 
in vmešanim kremenčevim peskom Quarzo 0.25 (cca.300g/m2). Sloj je v svežem stanju dodatno posut s krem.peskom: Quarzo 0.1-0.5 (cca.4kg/m2)
 - zaključni premaz: MAPEFLOOR FINISH 51 (cca.200g/m2) z dodanimi barvnimi pigmenti</t>
  </si>
  <si>
    <t>Izdelava tlakov.
Sestava T - KV02:
 - podlaga: mikroarmiran beton C20/25, fino zaglajen, dilatiran, mikroarmatura PP vlakna z vseb. 0,95kg/m3
kot npr. Fibris F120, deb. 65 mm</t>
  </si>
  <si>
    <t>Izdelava tlakov.
Sestava T - K03:
 - podlaga: mikroarmiran beton C20/25, fino zaglajen, dilatiran, mikroarmatura PP vlakna z vseb. 0,95kg/m3
kot npr. Fibris F120, deb. 55 mm
 - ločilni sloj: PE folija, lepljeni stiki s samolepilnim alu. trakom</t>
  </si>
  <si>
    <t>Izdelava tlakov.
Sestava T - K02:
 - podlaga: mikroarmiran beton C20/25, fino zaglajen, dilatiran, mikroarmatura PP vlakna z vseb. 0,95kg/m3
kot npr. Fibris F120, deb. 65 mm
 - ločilni sloj: PE folija, lepljeni stiki s samolepilnim alu. trakom
 - toplotna izolacija: ekspandiran polistiren EPS - SIST EN 13163, [λD = max.0.034 W/(m.K),σ10%def.= 200 kPa]
npr. Fragmat EPS 200 + robni trak, deb. 25 mm</t>
  </si>
  <si>
    <t>Izdelava tlakov.
Sestava T - K01:
 - podlaga: mikroarmiran beton C20/25, fino zaglajen, dilatiran, mikroarmatura PP vlakna z vseb. 0,95kg/m3
kot npr. Fibris F120, deb. 65 mm
 - ločilni sloj: PE folija, lepljeni stiki s samolepilnim alu. trakom
 - toplotna izolacija: ekspandiran polistiren EPS - SIST EN 13163, [λD = max.0.034 W/(m.K),σ10%def.= 200 kPa]
npr. Fragmat EPS 200 + robni trak, deb. 60 mm</t>
  </si>
  <si>
    <t>Izdelava tlakov.
Sestava T - B03:
 - podlaga: mikroarmiran beton C20/25, fino zaglajen, dilatiran, mikroarmatura PP vlakna z vseb. 0,95kg/m3
kot npr. Fibris F120, deb. 65 mm
 - ločilni sloj: PE folija, lepljeni stiki s samolepilnim alu. trakom
 - toplotna izolacija: ekspandiran polistiren EPS - SIST EN 13163, [λD = max.0.034 W/(m.K),σ10%def.= 200 kPa]
npr. Fragmat EPS 200 + robni trak, deb. 70 mm</t>
  </si>
  <si>
    <t>Izdelava tlakov.
Sestava T - P03:
 - podlaga: mikroarmiran beton C20/25, fino zaglajen, dilatiran, mikroarmatura PP vlakna z vseb. 0,95kg/m3
kot npr. Fibris F120, deb. 65 mm
 - ločilni sloj: PE folija, lepljeni stiki s samolepilnim alu. trakom
 - toplotna izolacija: ekspandiran polistiren EPS - SIST EN 13163, [λD = max.0.034 W/(m.K),σ10%def.= 200 kPa]
npr. Fragmat EPS 200 + robni trak, deb. 60 mm</t>
  </si>
  <si>
    <t>Izdelava tlakov.
Sestava T - KV03:
 - podlaga: mikroarmiran beton C20/25, fino zaglajen, dilatiran, mikroarmatura PP vlakna z vseb. 0,95kg/m3
kot npr. Fibris F120, deb. 65 mm
 - ločilni sloj: PE folija, lepljeni stiki s samolepilnim alu. trakom
 - toplotna izolacija: ekspandiran polistiren EPS - SIST EN 13163, [λD = max.0.034 W/(m.K),σ10%def.= 200 kPa]
npr. Fragmat EPS 200 + robni trak, deb. 65 mm</t>
  </si>
  <si>
    <t>Izdelava tlakov.
Sestava T - KV01:
 - podlaga: mikroarmiran beton C20/25, fino zaglajen, dilatiran, mikroarmatura PP vlakna z vseb. 0,95kg/m3
kot npr. Fibris F120, deb. 65 mm
 - ločilni sloj: PE folija, lepljeni stiki s samolepilnim alu. trakom
 - toplotna izolacija: ekspandiran polistiren EPS - SIST EN 13163, [λD = max.0.034 W/(m.K),σ10%def.= 200 kPa]
npr. Fragmat EPS 200 + robni trak, deb. 65 mm</t>
  </si>
  <si>
    <t>Dobava in izvedba tlaka iz granitogres ploščic, višji srednji cenovni razred.
Izvedba tlaka iz granitogres ploščic lepljenih na estrih. 
Delovni stiki se predvidijo po načrtu polaganja. Način polaganja načrtu. Vsa dela in preddela vključno z izravnavo tal, fugiranjem in silikoniziranjem zadnje vogalne fuge s silikonsko fugirno maso v barvi fugirne mase in z vsem potrebnim materialom.
- dimenzije in barva po izboru projektanta
- deb. 10 mm
- protizdrsna zaščita R 10</t>
  </si>
  <si>
    <t xml:space="preserve">Dobava in izvedba nizkostenske obloge iz granitogres ploščic višine 10 cm.  </t>
  </si>
  <si>
    <t>Dobava in izvedba tlaka v kuhinji iz granitogres ploščic, srednji cenovni razred.
Izvedba tlaka iz granitogres ploščic lepljenih na estrih. 
Delovni stiki se predvidijo po načrtu polaganja. Način polaganja načrtu. Vsa dela in preddela vključno z izravnavo tal, fugiranjem s epoksidno fugirno maso in silikoniziranjem zadnje vogalne fuge s silikonsko fugirno maso v barvi fugirne mase in z vsem potrebnim materialom.
- dimenzije in barva po izboru projektanta
- deb. 10 mm
- protizdrsna zaščita R 11</t>
  </si>
  <si>
    <t>Dobava in izvedba obloge sten v kuhinji iz granitogres ploščic, srednji cenovni razred.
Izvedba tlaka iz granitogres ploščic lepljenih na podlago. V ceni zajeti tudi zaokrožnice iz inox pločevine z radijem 3 cm.
Delovni stiki se predvidijo po načrtu polaganja. Način polaganja načrtu. Vsa dela in preddela vključno z izravnavo tal, fugiranjem s epoksidno fugirno maso in silikoniziranjem zadnje vogalne fuge s silikonsko fugirno maso v barvi fugirne mase in z vsem potrebnim materialom.
- dimenzije in barva po izboru projektanta
- deb. 10 mm</t>
  </si>
  <si>
    <t>Izdelava tlakov.
Sestava T - T01:
 - podlaga: mikroarmiran beton C20/25, fino zaglajen, dilatiran, mikroarmatura PP vlakna z vseb. 0,95kg/m3
kot npr. Fibris F120, deb. 65 mm
 - ločilni sloj: PE folija, lepljeni stiki s samolepilnim alu. trakom
 - toplotna izolacija: ekspandiran polistiren EPS - SIST EN 13163, [λD = max.0.034 W/(m.K),σ10%def.= 200 kPa]
npr. Fragmat EPS 200 + robni trak, deb. 55 mm</t>
  </si>
  <si>
    <t>Izdelava tlakov.
Sestava T - T03:
 - podlaga: mikroarmiran beton C20/25, fino zaglajen, dilatiran, mikroarmatura PP vlakna z vseb. 0,95kg/m3
kot npr. Fibris F120, deb. 65 mm
 - ločilni sloj: PE folija, lepljeni stiki s samolepilnim alu. trakom
 - toplotna izolacija: ekspandiran polistiren EPS - SIST EN 13163, [λD = max.0.034 W/(m.K),σ10%def.= 200 kPa]
npr. Fragmat EPS 200 + robni trak, deb. 60 mm</t>
  </si>
  <si>
    <t>KAMNOSEŠKA IN TERACERSKA DELA</t>
  </si>
  <si>
    <t>Obnovitev in popravilo tlaka iz obstoječega litega teraca.
Izvedba popravila poškodovanih delov, sanacija razpok ter brušenje površine ter finalna impregnacija.
V ceni zajeti tudi popravilo nizkostenske obloge.</t>
  </si>
  <si>
    <t>Obnovitev in popravilo litega teraca obstoječih stopnic..
Izvedba popravila poškodovanih delov, sanacija razpok ter brušenje površine ter finalna impregnacija.
V ceni zajeti tudi popravilo nizkostenske obloge.</t>
  </si>
  <si>
    <t xml:space="preserve"> - višina stopnic 185 mm, globina 270 mm</t>
  </si>
  <si>
    <t xml:space="preserve"> - višina stopnic 145 mm, globina 300 mm</t>
  </si>
  <si>
    <t xml:space="preserve"> - višina stopnic 180 mm, globina 270 mm</t>
  </si>
  <si>
    <t xml:space="preserve"> - višina stopnic 150 mm, globina 345 mm</t>
  </si>
  <si>
    <t>Obnovitev in popravilo tlaka stopniščnih podestov iz obstoječega litega teraca.
Izvedba popravila poškodovanih delov, sanacija razpok ter brušenje površine ter finalna impregnacija.
V ceni zajeti tudi popravilo nizkostenske obloge.</t>
  </si>
  <si>
    <t>Dvakratno kitanje in slikanje gipskrtonskih, ometanih in betonskih sten s kakovostno disperzijsko barvo za bolj obremenjene notranje stenske in stropne površine, dobro pokrivno, z vsemi preddeli, transporti in potrebnim materialom.</t>
  </si>
  <si>
    <t>S6</t>
  </si>
  <si>
    <t>Dvakratno kitanje in slikanje gipskartonskih, ometanih in betonskih sten hodnikov in stopnišč s kakovostno pralno lateks barvo za bolj obremenjene notranje stenske in stropne površine, pralno po EN 13300, dobro pokrivno, z vsemi preddeli, transporti in potrebnim materialom.</t>
  </si>
  <si>
    <t>Dvakratno kitanje in slikanje gipskrtonskih, ometanih in betonskih sten nad stensko keramično oblogo s kakovostno disperzijsko barvo za bolj obremenjene notranje stenske in stropne površine, dobro pokrivno, z vsemi preddeli, transporti in potrebnim materialom.</t>
  </si>
  <si>
    <t>Dvakratno slikanje dvigalnih jaškov s disperzijsko barvo za bolj obremenjene notranje stenske in stropne površine, dobro pokrivno, z vsemi preddeli, transporti in potrebnim materialom.</t>
  </si>
  <si>
    <t>S12</t>
  </si>
  <si>
    <t>S10</t>
  </si>
  <si>
    <t>Dobava in izvedba nizkostenske obloge  višine 10 cm iz  predizdelanih teraco plošč. Sestava in izgled plošč po navodilih projektanta.
Sestava in izgled plošč po navodilih projektanta.</t>
  </si>
  <si>
    <t>ESTRIHI</t>
  </si>
  <si>
    <t>Dobava in izvedba stenske in talne hidroizolacije iz dvokomponentne, visoko prilagodljive, fleksibilne, cementne malte za tesnjenje  površin v mokrih prostorih, z obdelavo prebojev in vgradnjo robnih trakov, kot napr. Mapei Mapelastic.</t>
  </si>
  <si>
    <t>Dobava in izvedba tlaka iz predizdelanih teraco plošč. Sestava, tekstura in izgled plošč po navodilih projektanta. 
Izvedba tlaka iz plošč lepljenih na estrih. 
Delovni stiki se predvidijo po načrtu polaganja. Način polaganja načrtu. Vsa dela in preddela vključno z izravnavo tal, fugiranjem in finalno impregnacijo.
- dimenzije 30 x 60 cm
- deb. 20 mm
- protizdrsna zaščita R 10</t>
  </si>
  <si>
    <t>Dobava in izvedba tlaka na balkonih iz predizdelanih teraco plošč. 
Sestava, tekstura in izgled plošč po navodilih projektanta. 
Izvedba tlaka iz plošč lepljenih na estrih z elastičnim lepilom primernim za zunanje površine.
Delovni stiki se predvidijo po načrtu polaganja. Način polaganja načrtu. Vsa dela in preddela vključno z izravnavo tal, fugiranjem in finalno impregnacijo.
- dimenzije 30 x 60 cm
- deb. 20 mm
- protizdrsna zaščita R 10</t>
  </si>
  <si>
    <t xml:space="preserve"> ZUNANJE OBLOGE</t>
  </si>
  <si>
    <t>Izdelava stene med AB stebrom in zastekljeno steno na J fasadi.
Glej detajl D2.</t>
  </si>
  <si>
    <t xml:space="preserve">Dobava in montaža spuščenega stropa iz enonivojske kovinske konstrukcije iz glavnih ter prečnih 24 mm profilov, obešenih v primarni strop z obešali za spuščanje do 300cm. V konstrukcijo so vložene snemljive mineralne plošče z vodoodbojno površino dim. 600 x 600 x15 mm, bele barve z antibakterijskim delovanjem, z ravnim robom in vidnim T profilom. Ob steni zaključni profil. Stropne plošče so demontažne, s tesnjenimi stiki z gumico, plošče so pritrjene s tipskimi pritrdili. 
Zrakotesnost dokazati z meritvami.
Razred čistosti stropa po EN ISO 16444-1: razred 5. 
Kot npr. Armstrong Bioguard Plain Board 600x600x15 s sistemsko podkonstrukcijo Clean room System 24. </t>
  </si>
  <si>
    <t xml:space="preserve">Dobava in montaža spuščenega stropa iz enonivojske kovinske konstrukcije iz glavnih ter prečnih profilov, obešenih v primarni strop z obešali za spuščanje do 300cm. 
V konstrukcijo so vložene snemljive plošče iz steklenih vlaken z akustično površino iz prozorna membrana s tovarniško naneseno lateks barvo dim. 600 x 600 x 22 mm, bele barve. Ob steni zaključni profil. Stropne plošče so demontažne, plošče so pritrjene s tipskimi pritrdili. 
Kot npr. Armstrong Lyra PB Vector dim. 600 x 600 x 22 mm s sistemsko podkonstrukcijo. </t>
  </si>
  <si>
    <t>Dvakratno kitanje in slikanje ometanih stropov s kakovostno disperzijsko barvo za bolj obremenjene notranje stenske in stropne površine, dobro pokrivno, z vsemi preddeli, transporti in potrebnim materialom.</t>
  </si>
  <si>
    <t>Dvakratno kitanje in slikanje suhomontažnih stropov poševnih s kakovostno disperzijsko barvo za bolj obremenjene notranje stenske in stropne površine, dobro pokrivno, z vsemi preddeli, transporti in potrebnim materialom.</t>
  </si>
  <si>
    <t xml:space="preserve"> - naklon strehe 39,5 stopinj</t>
  </si>
  <si>
    <t xml:space="preserve"> - naklon strehe 36,2 stopinj</t>
  </si>
  <si>
    <t xml:space="preserve"> - naklon strehe 38,6 stopinj</t>
  </si>
  <si>
    <t>Dobava in montaža tipskih točkovnih snegolovov.
Snegolovi se montirajo po strešini po navodilih proizvajalca s porabo min. 3,0  kos/m2 ,ter na vsak strešnik v drugi vrsti strešne kritine. 
Snegolovi vgraditi v skladu z navodili proizvajalca, komplet z vsemi pomožnimi deli in prenosi.
Snegolov v enaki barvi kot kritina.</t>
  </si>
  <si>
    <t>Izdelava police z zaključkom na steno in odkapnim robom na vencu na fasadi pod nivojem strehe iz plastificirane pocinkane plastificirane pocinkane pločevine debeline 0,65 mm, r.š. 90 cm, kompletno skupaj s podložno pločevino, podkonstrukcijo iz OSB plošč za dosego minimalnega naklona ter ostalo podkonstrucijo in pritrditvami.
 V ceni izdelave morajo biti zajeti vsi potrebni sestavni elementi, zaključki, pritrdilni elementi. 
V ceni zajeta vsa pomožna dela, prenosi in transporti vsega materiala do mesta vgrajevanja.
Izvedba po detajlu in navodilih proizvajalca.</t>
  </si>
  <si>
    <t>Obnovitev in popravilo zunanjega litega teraca obstoječih zunanjih stopnic.
Izvedba popravila poškodovanih delov, sanacija razpok ter brušenje površine ter finalna impregnacija.
V ceni zajeti tudi popravilo nizkostenske obloge.</t>
  </si>
  <si>
    <t xml:space="preserve"> - rampa 1,90 x 2,10 m</t>
  </si>
  <si>
    <t xml:space="preserve"> - stopnice tlorisno v krivini,  višina stopnic 150 mm, globina 330 mm</t>
  </si>
  <si>
    <t>V</t>
  </si>
  <si>
    <t>Izdelava police z zaključkom do strehe in odkapnim robom na vencu na J fasadi pod nivojem strehe iz plastificirane pocinkane plastificirane pocinkane pločevine debeline 0,65 mm, r.š. 60 cm, kompletno skupaj s podložno pločevino, podkonstrukcijo iz OSB plošč za dosego minimalnega naklona ter ostalo podkonstrucijo in pritrditvami.
 V ceni izdelave morajo biti zajeti vsi potrebni sestavni elementi, zaključki, pritrdilni elementi. 
V ceni zajeta vsa pomožna dela, prenosi in transporti vsega materiala do mesta vgrajevanja.
Izvedba po detajlu in navodilih proizvajalca.</t>
  </si>
  <si>
    <t>Izdelava fasadnega ometa na suhomontažno fasadno steno in strop z zaključnim tankoslojnim ometom. Vsa dela vključno izdelava vseh špalet, zaključkov in vogalov z vsem potrebnim materialom (zaključni profili,...).
Sestava:
- predpremaz
- izdelava zaključnega sloja, zrno 1,5 mm,  v barvi po izboru projektanta. Zaključni sloj mora biti visoko hidrofoben s 
lastnostjo zmanjšanega oprijem delcev umazanije. 
Sistem mora biti prilagojen tipu toplotne izolacije in preverjen v kot celota.
Napr. StoTherm Mineral.</t>
  </si>
  <si>
    <t xml:space="preserve"> - stropovi, nosilci, čela balkonov, parapeti na balkonih, ipd</t>
  </si>
  <si>
    <t>Dobava, izdelava in vgradnja opečne strešne kritine kot napr. Tondach Saturn položenih in pritrjenih na lesene letve.
 V ceni izdelave morajo biti zajeti vsi potrebni sestavni elementi, zaključki, pritrdilni elementi, zračniki, prezračevani trakovi in zajeta vsa dela za potrebne odprtine v strehi ali prehode instalacij. V ceni zajeta vsa rezanja, prilagoditve, pomožna dela, prenosi in transporti vsega materiala do mesta vgrajevanja.
Izvedba po detajlu in navodilih proizvajalca.
Sestava:
 - opečna kritina kot napr. Tondach Saturn
 - lesene letve dim. 5 x 4 cm kot podlaga za kritino 
 - lesene prečne letve dim. 6 x 5 cm
 - rezervna kritina - visokodifuzijska folija z lepljenimi stiki, kot napr. FOL-TERMO DT (210 g)
 - opaž 24 mm</t>
  </si>
  <si>
    <t>Izdelava, dobava in montaža horizontalnih odtočnih skritih žlebov izdelanih iz plastificirane pocinkane pločevine debeline 0,65 mm; r.š. 70 cm, kompletno z vso potrebno nosilno podkonstrukcijo, vsemi pomožnimi deli, prenosi in transporti vsega potrebnega materiala do mesta vgrajevanja, vsem tesnilnim in pritrdilnim materialom.</t>
  </si>
  <si>
    <t>Dobava in vgradnja jeklenih nosilcev HEA 160 v etažne plošče pri prestavitvi fasadne stene v osi AC na severni fasadi.
Fazno vgrajevanje nosilcev, gradbeno se pripravi ležišča fazno zaradi začasnega podpiranja konstrukcije, glej načrt konstrukcije.
Zaščita notranjih kovinskih elementov barvanje - kategorija zaščite C1, trajnost zaščite - dolga (L).
Vključno s sidrnimi elementi, z vsemi preddeli, deli,  materialom in prenosi za dokončno izvedbo funkcionalne konstrukcije.</t>
  </si>
  <si>
    <t>Izdelava nadstreška nad manipulacijskimi površinami ob objektu. Kompletna izvedba.</t>
  </si>
  <si>
    <t xml:space="preserve"> - ravne ograje</t>
  </si>
  <si>
    <t xml:space="preserve"> - okraje tlorisno v krivini</t>
  </si>
  <si>
    <t>Popravilo in obnova obstoječe zunanje ograje.
Obstoječa ograja je izdelana iz jeklenih profilov, nosilni del je sestavljen iz stojk in ograje iz okroglih cevi in enostavnega polnila v obliki mreže iz ploščatih želez in okroglih palic.
Obstoječo kovinsko ograjo je potrebno očistiti in peskati do kovinskega sijaja.
Poškodovane dele se popravi.
Doda se nov horizontalen ročaj iz jeklene cevi fi 60 mm, cca 10 cm nad obstoječim, povezava z obstoječim ročajem s stojkami. Višina novega ročaja 110 cm nad tlakom teras.
Celotna ograja se protikorozijsko zaščiti in izvede se finalni oplesk. Zaščita zunanjih kovinskih elementov barvanje - kategorija zaščite C3, trajnost zaščite - dolga (L).</t>
  </si>
  <si>
    <t>Dobava in vgradnja nove stopniščne ograje izdelane po vzorcu obstoječe.
Ograja je izdelana iz jeklenih stojk iz kvadratne cevi dim cca 60 x 60 mm, polnila iz okvira z vertikalnimi palicami iz manjših kvadratnih cevi dim 25 x 25 mm in lesenega elementa v obliki ploha dim. cca 300 x 50 mm, ki služi tudi kot ročaj.
Celotna ograja se protikorozijsko zaščiti in izvede se finalni oplesk. Zaščita notranjih kovinskih elementov barvanje - kategorija zaščite C1, trajnost zaščite - dolga (L).
Lesen del se polakira.</t>
  </si>
  <si>
    <t>Dobava in vgradnja jeklene nosilne konstrukcije ostrešja.
Konstrukcija je protikorozijsko zaščitena z vročim cinkanjem po EN ISO 1461:2009. 
Vključno s sidrnimi elementi, z vsemi preddeli, deli,  materialom in prenosi za dokončno izvedbo funkcionalne konstrukcije.</t>
  </si>
  <si>
    <t>Dobava in vgradnja jeklene podkonstrukcije suhomontažne predelne stene v osi AC.
Konstrukcija je protikorozijsko zaščitena z vročim cinkanjem po EN ISO 1461:2009. 
Vključno s sidrnimi elementi, z vsemi preddeli, deli,  materialom in prenosi za dokončno izvedbo funkcionalne konstrukcije.</t>
  </si>
  <si>
    <t xml:space="preserve"> - 120 x 150 cm</t>
  </si>
  <si>
    <t>RESTAVRATORSKA DELA</t>
  </si>
  <si>
    <t xml:space="preserve"> RAZNO</t>
  </si>
  <si>
    <t>Popravilo in čiščenje obstoječih kamnitih delov fasade:
Obstoječo fasado se visokotlačno očisti, sanira se poškodovane kamnite in opečne gradnike ter sanira in obnovi zastičene površine.
Porozne površine se impregnirajo.</t>
  </si>
  <si>
    <t xml:space="preserve"> - okrogli stebri</t>
  </si>
  <si>
    <t xml:space="preserve"> - naklon strehe 16,6 stopinj, upoštevati dodatno tesnjenje  s sekundarno kritino s povečanimi zahtevami zaradi manjšega naklona od minimalnega po navodilih proizvajalca</t>
  </si>
  <si>
    <t xml:space="preserve"> - naklon strehe 11,3 stopinj, sekundarna kritina s posebnimi zahtevami za naklone 10 do 13 stopinj po navodilih proizvajalca</t>
  </si>
  <si>
    <t xml:space="preserve"> - naklon strehe 10 stopinj, sekundarna kritina s posebnimi zahtevami za naklone 10 do 13 stopinj po navodilih proizvajalca</t>
  </si>
  <si>
    <t>Popravilo in obnova obstoječe notranje stopniščne ograje.
Obstoječa ograja je izdelana iz jeklenih stojk iz kvadratne cevi, polnila iz okvira z vertikalnimi palicami iz manjših kvadratnih cevi in lesenega elementa v obliki ploha, ki služi tudi kot ročaj.
Obstoječo kovinsko ograjo je potrebno očistiti in peskati do kovinskega sijaja.
Poškodovane dele se popravi.
Celotna ograja se protikorozijsko zaščiti in izvede se finalni oplesk. Zaščita notranjih kovinskih elementov barvanje - kategorija zaščite C1, trajnost zaščite - dolga (L).
Lesen del se obrusi in polakira.</t>
  </si>
  <si>
    <t>Odstranitev obstoječega notranjega stopniščnega ročaja.
Lesen ročaj je s jeklenimi konzolami pritrjen v steno.</t>
  </si>
  <si>
    <t>Nabava, dobava in izdelava suhomontažne predelne stene predelne stene za mokre prostore:
Predelna stena z enojno podkonstrukcijo z vmesnimi ojačitvami za montažo notranje opreme in obojestransko dvoslojna obloga, v sestavi: 
 -  2x cementno vezana gradbena plošča debeline 1,25cm, kot napr. AQUAPANEL Cement Board Indoor
 - kovinski tipski profil z vmesno izolacijo iz kamene volne, toplotne prevodnosti 0,035W/mK, negorljiva požarnega razreda A1 SIST EN 13501, kot npr. Knauf Insulation NaturBoard.
 -  2x cementno vezana gradbena plošča debeline 1,25cm, kot napr. AQUAPANEL Cement Board Indoor
Stena kitana, bandažirana in brušena, pripravljena na nadaljnjo obdelavo. V ceni potrebno upoštevati stik stene s stropom. Komplet z vsemi potrebnimi dodatnimi deli in materiali.
Upoštevati sistemsko rešitev, izvedba po navodilih proizvajalca.</t>
  </si>
  <si>
    <t>Nabava, dobava in izdelava suhomontažne predelne stene predelne stene za mokre prostore:
Predelna stena z dvojno podkonstrukcijo z vmesnimi ojačitvami za montažo notranje opreme in obojestransko dvoslojna obloga, v sestavi: 
 -  2x cementno vezana gradbena plošča debeline 1,25cm, kot napr. AQUAPANEL Cement Board Indoor
 - kovinski tipski profil z vmesno izolacijo iz kamene volne, toplotne prevodnosti 0,035W/mK, negorljiva požarnega razreda A1 SIST EN 13501, kot npr. Knauf Insulation NaturBoard
 - kovinski tipski profil z vmesno izolacijo iz kamene volne, toplotne prevodnosti 0,035W/mK, negorljiva požarnega razreda A1 SIST EN 13501, kot npr. Knauf Insulation NaturBoard
 -  2x cementno vezana gradbena plošča debeline 1,25cm, kot napr. AQUAPANEL Cement Board Indoor
Stena kitana, bandažirana in brušena, pripravljena na nadaljnjo obdelavo. V ceni potrebno upoštevati stik stene s stropom. Komplet z vsemi potrebnimi dodatnimi deli in materiali.
Upoštevati sistemsko rešitev, izvedba po navodilih proizvajalca.</t>
  </si>
  <si>
    <t>Nabava, dobava in izdelava suhomontažne instalacijske obloge stene.
Predelna stena z enojno podkonstrukcijo z vmesnimi ojačitvami za montažo notranje opreme in enostransko dvoslojna obloga, v sestavi: 
 -  2x cementno vezana gradbena plošča debeline 1,25cm, kot napr. AQUAPANEL Cement Board Indoor
 - kovinski tipski profil z vmesno izolacijo iz kamene volne, toplotne prevodnosti 0,035W/mK, negorljiva požarnega razreda A1 SIST EN 13501, kot npr. Knauf Insulation NaturBoard.
Stena kitana, bandažirana in brušena, pripravljena na nadaljnjo obdelavo. V ceni potrebno upoštevati stik stene s stropom. Komplet z vsemi potrebnimi dodatnimi deli in materiali.
Upoštevati sistemsko rešitev, izvedba po navodilih proizvajalca.</t>
  </si>
  <si>
    <t>Nabava, dobava in izdelava suhomontažne predelne stene:
Predelna stena z enojno podkonstrukcijo z vmesnimi ojačitvami za montažo notranje opreme in obojestransko dvoslojna obloga, v sestavi: 
 -  2x trda mavčna plošča tipa GKFI debeline 1,25cm, kot napr. Knauf Diamant
 - kovinski tipski profil z vmesno izolacijo iz kamene volne, toplotne prevodnosti 0,035W/mK, negorljiva požarnega razreda A1 SIST EN 13501, kot npr. Knauf Insulation NaturBoard.
 -  2x trda mavčna plošča tipa GKFI debeline 1,25cm, kot napr. Knauf Diamant.
Stena kitana, bandažirana in brušena, pripravljena na nadaljnjo obdelavo. V ceni potrebno upoštevati stik stene s stropom. Komplet z vsemi potrebnimi dodatnimi deli in materiali.
Upoštevati sistemsko rešitev, izvedba po navodilih proizvajalca.</t>
  </si>
  <si>
    <t>Nabava, dobava in izdelava suhomontažne predelne stene:
Predelna stena z dvojno podkonstrukcijo z vmesnimi ojačitvami za montažo notranje opreme in obojestransko dvoslojna obloga, v sestavi: 
 -  2x trda mavčna plošča tipa GKFI debeline 1,25cm, kot napr. Knauf Diamant
 - kovinski tipski profil z vmesno izolacijo iz kamene volne, toplotne prevodnosti 0,035W/mK, negorljiva požarnega razreda A1 SIST EN 13501, kot npr. Knauf Insulation NaturBoard
 - kovinski tipski profil z vmesno izolacijo iz kamene volne, toplotne prevodnosti 0,035W/mK, negorljiva požarnega razreda A1 SIST EN 13501, kot npr. Knauf Insulation NaturBoard
 -  2x trda mavčna plošča tipa GKFI debeline 1,25cm, kot napr. Knauf Diamant.
Stena kitana, bandažirana in brušena, pripravljena na nadaljnjo obdelavo. V ceni potrebno upoštevati stik stene s stropom. Komplet z vsemi potrebnimi dodatnimi deli in materiali.
Upoštevati sistemsko rešitev, izvedba po navodilih proizvajalca.</t>
  </si>
  <si>
    <t>Nabava, dobava in izdelava suhomontažne instalacijske obloge stene.
Predelna stena z enojno podkonstrukcijo z vmesnimi ojačitvami za montažo notranje opreme in enostransko dvoslojna obloga, v sestavi: 
 - kovinski tipski profil z vmesno izolacijo iz kamene volne, toplotne prevodnosti 0,035W/mK, negorljiva požarnega razreda A1 SIST EN 13501, kot npr. Knauf Insulation NaturBoard
 - kovinski tipski profil z vmesno izolacijo iz kamene volne, toplotne prevodnosti 0,035W/mK, negorljiva požarnega razreda A1 SIST EN 13501, kot npr. Knauf Insulation NaturBoard
 -  2x trda mavčna plošča tipa GKFI debeline 1,25cm, kot napr. Knauf Diamant.
Stena kitana, bandažirana in brušena, pripravljena na nadaljnjo obdelavo. V ceni potrebno upoštevati stik stene s stropom. Komplet z vsemi potrebnimi dodatnimi deli in materiali.
Upoštevati sistemsko rešitev, izvedba po navodilih proizvajalca.</t>
  </si>
  <si>
    <t>Izdelava tlakov teras in balkonov.
Sestava T - TB:
 - podlaga: mikroarmiran beton C20/25, fino zaglajen, dilatiran, mikroarmatura PP vlakna z vseb. 0,95kg/m3
kot npr. Fibris F120, deb. 40 mm
 - ločilni sloj: PE folija, lepljeni stiki s samolepilnim alu. Trakom
 - hidroizolacija z hidroizolacijskim trakom iz poliestrskega nosilca in bitumenske mase z dodatki elastomerov, kot napr. 
IZOELAST P4 plus, deb. 2 x 4 mm 
 - hladni bitumenski premaz, kot napr. Ibitol</t>
  </si>
  <si>
    <t>Dobava in izdelava zaključka hidroizolacije terase in balkonov na parapetni zid:
 - hidroizolacija z hidroizolacijskim trakom iz poliestrskega nosilca in bitumenske mase z dodatki elastomerov, kot napr. 
IZOELAST P4 plus, deb. 2 x 4 mm 
 - hladni bitumenski premaz, kot napr. Ibitol</t>
  </si>
  <si>
    <t xml:space="preserve">Dobava in izvedba nizkostenske obloge v kuhinjskih prostorih iz granitogres ploščic višine 10 cm.  </t>
  </si>
  <si>
    <t>Dobava in izvedba obloge sten v iz keramičnih ploščic, srednji cenovni razred.
Izvedba obloge iz keramičnih ploščic lepljenih na podlago. 
Delovni stiki se predvidijo po načrtu polaganja. Način polaganja načrtu. Vsa dela in preddela vključno z izravnavo tal, fugiranjem in silikoniziranjem vogalnih fug s silikonsko fugirno maso v barvi fugirne mase in z vsem potrebnim materialom.
- dimenzije in barva po izboru projektanta
- deb. 10 mm</t>
  </si>
  <si>
    <t>Dobava in izvedba nizkostenske obloge iz zmrzlinsko odpornih elementov višine 10 cm iz  predizdelanih teraco elementov. Sestava in izgled plošč po navodilih projektanta.</t>
  </si>
  <si>
    <t>Dobava in izvedba tlaka iz klasičnega parketa.
V ceni zajeti tudi nizkostensko masivno letvico višine 6 cm.
Vsa dela vključno s pripravo podlage, z izravnavo z izravnalno maso, lepljenjem masivnih letvic z elastičnim lepilom, grobim in finim brušenjem in lakiranjem  z dvokomponentnimi polsijajnimi eko laki. 
Parket:
- hrastov parket deb. 22 mm
- polaganje na ribjo kost
- lakiran</t>
  </si>
  <si>
    <t xml:space="preserve">Obnovitev in popravilo tlaka iz klasičnega parketa.
V ceni zajeti tudi novo nizkostensko masivno letvico višine 6 cm.
Vsa dela vključno s popravilom poškodovanih delov, grobim in finim brušenjem in lakiranjem  z dvokomponentnimi polsijajnimi eko laki. </t>
  </si>
  <si>
    <t>Popravilo in čiščenje obstoječih delov fasade z izgledom teraco betona.
Obstoječo fasado se visokotlačno očisti in previdno peska. Sanira se razpoke, nadomesti se poškodovane dele.
Površina se impregnira.
Uporabiti je reparaturne materiale, ki bodo zagotovili čim bolj podoben izgled nepoškodovanemu delu.
Uporabiti materiale in dela izvajati po navodilih Zavoda za spomeniško varstvo.</t>
  </si>
  <si>
    <t xml:space="preserve"> - stebri z dvema zaokroženima stranicama</t>
  </si>
  <si>
    <t>Popravilo in čiščenje obstoječih ometanih delov fasade:
Obstoječo fasado se visokotlačno očisti. Sanira se razpoke, nadomesti se poškodovane dele.
Površina se slikopleskarsko obdela z fasadno barvo.
Uporabiti materiale in dela izvajati po navodilih Zavoda za spomeniško varstvo.</t>
  </si>
  <si>
    <t>a1</t>
  </si>
  <si>
    <t>a2</t>
  </si>
  <si>
    <t>a3</t>
  </si>
  <si>
    <t>a4</t>
  </si>
  <si>
    <t>a5</t>
  </si>
  <si>
    <t>a6</t>
  </si>
  <si>
    <t xml:space="preserve"> ALU VRATA</t>
  </si>
  <si>
    <t xml:space="preserve"> KOVINSKA VRATA</t>
  </si>
  <si>
    <t xml:space="preserve">Zaščita obstoječih instalacij. </t>
  </si>
  <si>
    <t>Dobava materiala in naprava zaščite tal, ki se morajo ohraniti in se med gradnjo ne smejo poškodovati. Zaščita se izvede z OSB ploščami in filcem.</t>
  </si>
  <si>
    <t>kos</t>
  </si>
  <si>
    <t>Odstranitev opreme elektro instalacij:</t>
  </si>
  <si>
    <t xml:space="preserve"> - luči</t>
  </si>
  <si>
    <t xml:space="preserve"> - razdelilne omarice</t>
  </si>
  <si>
    <t>Demontaža strešnih oken.</t>
  </si>
  <si>
    <t>Iznos in odvoz na trajno deponijo kuhinjskega elementa.</t>
  </si>
  <si>
    <t>Demontaža in odvoz na trajno deponijo tuš kadi.</t>
  </si>
  <si>
    <t>Odstranitev in odvoz na trajno deponijo talnih steklenih prizem.</t>
  </si>
  <si>
    <t>Rušenje stenske keramike, ročni iznos ruševin in odvoz na trajno deponijo.</t>
  </si>
  <si>
    <t>Odstranitev nadstreška ob zgradbi, vključno z vsemi obrobami, žlebovi in odtočnimi cevmi.</t>
  </si>
  <si>
    <t>Demontaža zunanjih okenskih in vratnih rešetk, velikosti do 2m2, z odvozom na trajno deponijo.</t>
  </si>
  <si>
    <t>Rušenje obstoječih temeljev, na delu kjer so predvideni novi temelji. Upoštevati je potrebno ročni iznos ruševin.</t>
  </si>
  <si>
    <t>Rušenje tlaka v v kleti, do betonske plošče. Upoštevati je potrebno ročni iznos ruševin.</t>
  </si>
  <si>
    <t>Rušenje tlaka v v pritličju, do betonske plošče. Upoštevati je potrebno ročni iznos ruševin.</t>
  </si>
  <si>
    <t>Rušenje tlaka v v 1. nadstropju, do betonske plošče. Upoštevati je potrebno ročni iznos ruševin.</t>
  </si>
  <si>
    <t>Rušenje tlaka v v 2. nadstropju, do betonske plošče. Upoštevati je potrebno ročni iznos ruševin.</t>
  </si>
  <si>
    <t>Rušenje tlaka v v mansardi, do betonske plošče. Upoštevati je potrebno ročni iznos ruševin.</t>
  </si>
  <si>
    <t>Rušenje spuščenega stropa v pritličju, in nadstropjih. Upoštevati je potrebno ročni iznos ruševin.</t>
  </si>
  <si>
    <t>Rušenje celotnega dela objekta. Upoštevati je potrebno ročni iznos ruševin.</t>
  </si>
  <si>
    <t xml:space="preserve"> - rušenje suhomontažnih sten.</t>
  </si>
  <si>
    <t xml:space="preserve"> - rušenje opečnih sten debeline do 15 cm</t>
  </si>
  <si>
    <t xml:space="preserve"> - rušenje opečnih sten debeline do 20 cm</t>
  </si>
  <si>
    <t xml:space="preserve"> - rušenje opečnih sten debeline do 25 cm</t>
  </si>
  <si>
    <t xml:space="preserve"> - rušenje opečnih sten debeline do 30 cm</t>
  </si>
  <si>
    <t xml:space="preserve"> - rušenje opečnih sten debeline do 40 cm</t>
  </si>
  <si>
    <t>g</t>
  </si>
  <si>
    <t xml:space="preserve"> - rušenje opečnih sten debeline nad 40 cm</t>
  </si>
  <si>
    <t>Rušenje betonskih stebrov. Upoštevati je potrebno ročni iznos ruševin.</t>
  </si>
  <si>
    <t>Rušenje betonskih nosilcev v plošči. Upoštevati je potrebno ročni iznos ruševin.</t>
  </si>
  <si>
    <t>Dolbljenje opečnih sten. Upoštevati je potrebno ročni iznos ruševin.</t>
  </si>
  <si>
    <t>Rušenje betonske plošče za poglobitev obstoječega dvigalnega jaška. Upoštevati je potrebno ročni iznos ruševin.</t>
  </si>
  <si>
    <t>Izvedba odprtine fi 150mm in globine 150mm, skozi betonsko ploščo, pri izvedbi novih betonskih stebrov. Upoštevati je potrebno ročni iznos ruševin.</t>
  </si>
  <si>
    <r>
      <t xml:space="preserve">Planiranje terena z natančnostjo </t>
    </r>
    <r>
      <rPr>
        <sz val="10"/>
        <rFont val="Calibri"/>
        <family val="2"/>
        <charset val="238"/>
      </rPr>
      <t>±</t>
    </r>
    <r>
      <rPr>
        <sz val="10"/>
        <rFont val="Arial"/>
        <family val="2"/>
        <charset val="238"/>
      </rPr>
      <t>1 cm in utrjevanje terena pod temelji in tlakom (E</t>
    </r>
    <r>
      <rPr>
        <vertAlign val="subscript"/>
        <sz val="10"/>
        <rFont val="Arial"/>
        <family val="2"/>
        <charset val="238"/>
      </rPr>
      <t xml:space="preserve">V2 </t>
    </r>
    <r>
      <rPr>
        <sz val="10"/>
        <rFont val="Arial"/>
        <family val="2"/>
        <charset val="238"/>
      </rPr>
      <t>= 80 MPa).</t>
    </r>
  </si>
  <si>
    <t>Izdelava drenaže ob objektu, ki zajema naslednja dela: izdelava betonske koritnice, dobava in polaganje drenažne cevi (kot npr.: Todren ali enakovredno) fi 200, ločilni sloj kot npr. gradbeni filc Politlak 150 g ali enakovredno, poraba do max. cca. 2,50 m2/m1 ter zasip z rečnim, prodom 16-32 mm cca. 0,3m3/m1.</t>
  </si>
  <si>
    <t>Dobava in vgradnja betona v podjemanje obstoječih temeljev:
 - beton C25/30, XC4, XD3</t>
  </si>
  <si>
    <t>Dobava in vgraditev betona v armirano betonske temelje:
 - beton C25/30, XC4, XD3</t>
  </si>
  <si>
    <t>Dobava in vgraditev betona v armirano betonsko talno ploščo dvihalnega jaška:
 - beton C25/30, XC4, XD3</t>
  </si>
  <si>
    <t>Dobava in vgraditev betona v armirano betonsko talno ploščo v kleti:
 - beton C25/30, XC4, XD3</t>
  </si>
  <si>
    <t>Dobava in vgraditev betona v armiranobetonsko medetažno ploščo nad kletjo debeline 15 cm:
 - beton C25/30, XC1</t>
  </si>
  <si>
    <t>Dobava in vgraditev betona v armiranobetonsko medetažno ploščo nad pritličjem debeline 15 cm:
 - beton C25/30, XC1</t>
  </si>
  <si>
    <t>Dobava in vgraditev betona v armiranobetonsko medetažno ploščo nad 1. nadstropjem debeline 15 cm:
 - beton C25/30, XC1</t>
  </si>
  <si>
    <t>Dobava in vgraditev betona v armiranobetonsko medetažno ploščo nad 2. nadstropjem debeline 15 cm:
 - beton C25/30, XC1</t>
  </si>
  <si>
    <t>Dobava in vgraditev betona v armiranobetonske preklade in okvirje.
 - C30/37, XC1</t>
  </si>
  <si>
    <t>Dobava in vgraditev betona v armiranobetonske stene.
 - beton C25/30, XC1</t>
  </si>
  <si>
    <t>Dobava in vgraditev betona v stebre:
 - beton C 30/37, dmax=16mm</t>
  </si>
  <si>
    <t>Dobava in vgradnja betona v preklado z jeklenim HEA profilom:
- samorazlivni beton C30/37</t>
  </si>
  <si>
    <t>Dobava in vgraditev betona v stopnišče:
- beton C25/30, XC1</t>
  </si>
  <si>
    <t>Dobava in vgradnja opaža v podjemanje obstoječih temeljev.</t>
  </si>
  <si>
    <t>Naprava in odstranitev opaža temeljne plošče, višine 20cm.</t>
  </si>
  <si>
    <t>Naprava in odstranitev opaža medetažne plošče, opiranje 3,00 do 4,00 m. Plošča debeline 15 cm.
Plošča nad kletjo</t>
  </si>
  <si>
    <t>Naprava in odstranitev opaža medetažne plošče, opiranje 3,00 do 4,00 m. Plošča debeline 15 cm.
Plošča nad pritličjem</t>
  </si>
  <si>
    <t>Naprava in odstranitev opaža medetažne plošče, opiranje 3,00 do 4,00 m. Plošča debeline 15 cm.
Plošča nad 1.nadstropjem</t>
  </si>
  <si>
    <t>Naprava in odstranitev opaža medetažne plošče, opiranje 3,00 do 4,00 m. Plošča debeline 15 cm.
Plošča nad 2.nadstropjem</t>
  </si>
  <si>
    <t>Naprava in odstranitev opaža vertikalnih in horizontalnih okvirjev in preklad.</t>
  </si>
  <si>
    <t xml:space="preserve">Naprava in odstranitev obojestranskega opaža  betonskih sten višine 2 do 4 m. </t>
  </si>
  <si>
    <t>Izvedba opaža stebrov.</t>
  </si>
  <si>
    <t>Izdelava opaž okrog profila HEA 160.</t>
  </si>
  <si>
    <t>Naprava in odstranitev opaža stopnic.</t>
  </si>
  <si>
    <t>Podpiranje obstoječe AB plošče z jeklenimi podporniki, na razmaku 1m in z lesenim plohom debeline 5cm, ter širine 20-25cm nad podporniki</t>
  </si>
  <si>
    <t>Opaž odprtin za preboje skozi AB stene in plošče</t>
  </si>
  <si>
    <t xml:space="preserve"> - velikost odprtine 50/50</t>
  </si>
  <si>
    <t xml:space="preserve"> - velikost odprtine 30/30</t>
  </si>
  <si>
    <t xml:space="preserve"> - velikost odprtine fi 160</t>
  </si>
  <si>
    <t xml:space="preserve"> - velikost odprtine fi 250</t>
  </si>
  <si>
    <t xml:space="preserve"> - velikost odprtine do 0,1m2</t>
  </si>
  <si>
    <t xml:space="preserve"> - velikost odprtine do 0,2m2</t>
  </si>
  <si>
    <t>Opaž odprtin za vrata, širine 30cm.</t>
  </si>
  <si>
    <t>Čiščenje obstoječe betonske plošče odstranitev poškodovanih delov betona in sanacija s sanacijsko malto kot npr.Mapei MAPEGROUT T40.</t>
  </si>
  <si>
    <t>Dobava in naprava horizontalne hidroizolacije.
Z vsemi pomožnimi deli in prenosi.
Sestava:
 - 1 x bitumenski premaz (0,3 - 0,4 kg/m2) ,
 - 2 x varjeni polimer bitumenski varilni trak za hidroizolacijo proti talni vlagi in vodi, deb. 4 mm (kot npr. Izotekt T4 plus)</t>
  </si>
  <si>
    <t>Dobava in naprava horizontalne hidroizolacije kot zaščita objekta pred vdorom vode po odstranitvi strehe .
Z vsemi pomožnimi deli in prenosi.
Sestava:
 - 1 x bitumenski premaz (0,3 - 0,4 kg/m2) ,
 - 1 x varjeni polimer bitumenski varilni trak za hidroizolacijo proti talni vlagi in vodi, deb. 4 mm (kot npr. Izotekt T4 plus)</t>
  </si>
  <si>
    <t xml:space="preserve">Izvedba hidrofobnega injektiranja temeljev nepodkletenega dela zgradbe.
V steno, na višini, kjer želimo narediti pregrado, na enakomerni razdalji zvrtamo izvrtine (razdalja med posameznimi izvrtinami je odvisna od debeline zidu). Koncentrat brez pritiska injektiramo v izvrtine.  V izvrtine vstavimo vogalne nastavke in kapilarne palčke, preko katerih dovajamo koncentrat v steno. </t>
  </si>
  <si>
    <t>Dobava in naprava vertikalne hidroizolacije na obodne stene kleti. Z vsemi pomožnimi deli in prenosi.
Sestava:
 - čiščenje in odstranitev obstoječe hidroizolacije
 - 1 x bitumenski premaz (0,3 - 0,4 kg/m2) ,
 - 2 x varjeni polimer bitumenski varilni trak za hidroizolacijo proti talni vlagi in vodi, deb. 4 mm (napr. izotekt T4 plus),
- zaščita hidroizolacije iz ekstrudiranega polistirena (XPS), deb. 5 cm
 - zaščita hidroizolacije - čepasta folija.</t>
  </si>
  <si>
    <t>Dobava in vgradnja dilatacije na stiku stari novi objekt iz EPS 2-10cm.</t>
  </si>
  <si>
    <t>Zidanje opečnih nosilnih zidov debeline nad 40 cm z uporabo opeke in podaljšane malte 1:2:6.</t>
  </si>
  <si>
    <t>Zidanje opečnih nosilnih zidov debeline 40 cm z uporabo opeke in podaljšane malte 1:2:6.</t>
  </si>
  <si>
    <t>Zidanje opečnih nosilnih zidov debeline 30 cm z uporabo opeke in podaljšane malte 1:2:6.</t>
  </si>
  <si>
    <t>Zidanje opečnih nosilnih zidov debeline 25 cm z uporabo opeke in podaljšane malte 1:2:6.</t>
  </si>
  <si>
    <t>Zidanje opečnih zidov debeline do 20 cm z uporabo opeke in podaljšane malte 1:2:6.</t>
  </si>
  <si>
    <t>Nabava, dobava in izdelava sušilnih ometov notranjih sten.
Komplet z vsemi potrebnimi dodatnimi letvami, deli, predhodnimi pripravami in materiali.
Sušilni omet kot npr. HYDROMENT.</t>
  </si>
  <si>
    <t>Nabava, dobava in strojna izdelava apneno-cementnih ometov notranjih sten.
Komplet z vsemi potrebnimi dodatnimi letvami, deli, predhodnimi pripravami in materiali.</t>
  </si>
  <si>
    <t>Dobava in vgradnja Sika® CarboDur® E 512 plošč, ki so z ogljikovimi vlakni ojačani polimerni (CFRP) laminati, izdelani za ojačitve betona in zidov. Beton je treba očistiti in pripraviti tako, da se doseže odprto teksturo, brez cementne kožice in druge umazanije. v ceni je potrebno upoštevati tudi Sikadur®-30 epoksidnimo smolo za lepljenje plošč.</t>
  </si>
  <si>
    <t>Dobava in vgradnja SikaWrap®-230 C tkanine iz usmerjenih karbonskih vlaken srednje moči. V ceni je potrebno upoštevati čiščenje opeke ali betona tako, da se odstrani
cementna srajčka in slabo vezan material in doseže odprto strukturo površine, ter temeljni premaz s Sikadur®-330.</t>
  </si>
  <si>
    <t>Sanacija rampe na vhodu. Visokotlačno čiščenje betona, odstranitev slabega betona, zapolnitev razpok z nizkoviskozno poliuretansko smolo ter celotna preplastitev rampe s sanacijsko malto za zunanje površine.</t>
  </si>
  <si>
    <t>Sanacija stopnic na vhodu. Visokotlačno čiščenje kamna, odstranitev in ponovna namestitev razmajanih in zamaknjenih plošč.</t>
  </si>
  <si>
    <t>kpl</t>
  </si>
  <si>
    <t>Finalno čiščenje objekta pred predajo.</t>
  </si>
  <si>
    <t>Nabava, dobava in montaža zastekljene stene:
- podboj in okvir vrat iz Alu profilov, prašno barvanih, barva po izboru projektanta
- VSG zastekltev
 - trikrat nasadila
- vrata opremljena z ključavnico
- kljuka kot.npr.Hoppe Paris
Komplet z vsemi potrebnimi dodatnimi deli in materiali
Uporabiti sistemsko certificirano rešitev.
Izdelati po shemi.</t>
  </si>
  <si>
    <t>Nabava, dobava in montaža jeklenih vrat:
- kovinski podboj, prašno barvan, barva po izboru projektanta
- krilo iz dvostranske jeklene pocinkane in prašno barvane pločevine, barva po izboru projektanta in izolacije iz kamene volne
 - trikrat nasadila
- vrata opremljena z ključavnico
- kljuka kot.npr.Hoppe Paris
Komplet z vsemi potrebnimi dodatnimi deli in materiali.
Vrata morajo zagotoviti zahtevano požarna odpornost,  zvočno izolativnost ter zagotoviti evakuacijsko funkcijo. 
Uporabiti sistemsko certificirano rešitev.
Izdelati po shemi.</t>
  </si>
  <si>
    <t xml:space="preserve"> SENČILA</t>
  </si>
  <si>
    <t xml:space="preserve"> - nadokenski element dim. cca 15 x 25 x 5 +15 x 15 x 3 cm</t>
  </si>
  <si>
    <t xml:space="preserve"> - element pod okensko polico dim. cca 6 x 5 cm, po celotni dolžini okenske police</t>
  </si>
  <si>
    <t>Dobava in montaža štukaturnih elementov izdelanih iz montažnih elementov na osnovi mineralnega granulata iz silikatnih votlih mikro kroglic montažnih elementov, kot napr. StoDeco.
Upoštevati potrditev na fasado in finalna obdelava.
Oblika po obstoječih fasadnih elementih.</t>
  </si>
  <si>
    <t>Izdelava okenskih polic iz plastificirane pocinkane plastificirane pocinkane pločevine debeline 2,00 mm, r.š. 60 cm, kompletno skupaj s podložno pločevino in izolacijo ter ostalo podkonstrucijo in pritrditvami.
Tipski izdelek z vsem stranskimi zaključki in odkapom.
 V ceni izdelave morajo biti zajeti vsi potrebni sestavni elementi, zaključki, pritrdilni elementi. 
V ceni zajeta vsa pomožna dela, prenosi in transporti vsega materiala do mesta vgrajevanja.
Izvedba po detajlu in navodilih proizvajalca.</t>
  </si>
  <si>
    <t>Izdelava police na parapetnem zidu teras na J fasadi iz plastificirane pocinkane plastificirane pocinkane pločevine debeline 2,00 mm, r.š. 60 cm, kompletno skupaj s podložno pločevino ter ostalo podkonstrucijo in pritrditvami.
 V ceni izdelave morajo biti zajeti vsi potrebni sestavni elementi, zaključki, pritrdilni elementi. 
V ceni zajeta vsa pomožna dela, prenosi in transporti vsega materiala do mesta vgrajevanja.
Izvedba po detajlu in navodilih proizvajalca.
Upoštevati opasovanje in obdelavo okrog stebrov in ograjnih stojk.</t>
  </si>
  <si>
    <t>Nabava, dobava in izdelava suhomontažne predelne stene:
Predelna stena z dvojno podkonstrukcijo z vmesnimi ojačitvami za montažo notranje opreme in obojestransko dvoslojna obloga, v sestavi: 
 -  2x trda mavčna plošča tipa GKFI debeline 1,25cm, kot napr. Knauf Diamant
 - kovinski tipski profil z vmesno izolacijo iz kamene volne, toplotne prevodnosti 0,035W/mK, negorljiva požarnega razreda A1 SIST EN 13501, kot npr. Knauf Insulation NaturBoard
 -  2x trda mavčna plošča tipa GKFI debeline 1,25cm, kot napr. Knauf Diamant.
Stena kitana, bandažirana in brušena, pripravljena na nadaljnjo obdelavo. V ceni potrebno upoštevati stik stene s stropom. Komplet z vsemi potrebnimi dodatnimi deli in materiali.
Upoštevati sistemsko rešitev, izvedba po navodilih proizvajalca.
 - višina stene do 3,00 m, debelina 40 cm, brez požarne zaščite</t>
  </si>
  <si>
    <t>Nabava, dobava in izdelava suhomontažne obloge špalet v obstoječih zidanih stenah.
Obloga, v sestavi: 
 - izolacija iz kamene volne, toplotne prevodnosti 0,035W/mK, 
 - trda mavčna plošča tipa GKFI debeline 1,25cm, kot napr. Knauf Diamant na podkonstrukciji.
Špalete širina cca. 30 cm, vogale obdelati z vogalniki.
Stena kitana, bandažirana in brušena, pripravljena na nadaljnjo obdelavo. V ceni potrebno upoštevati stik stene s stropom. Komplet z vsemi potrebnimi dodatnimi deli in materiali.
Upoštevati sistemsko rešitev, izvedba po navodilih proizvajalca.</t>
  </si>
  <si>
    <t>Izdelava načrta za sistemski ključ ter dobava in montaža sistemskih ključavnic.</t>
  </si>
  <si>
    <t>Dobava in montaža Rf profilov na stiku različnih finalnih tlakov in ob pragovih, ipd.</t>
  </si>
  <si>
    <t>OBNOVA VRAT</t>
  </si>
  <si>
    <t xml:space="preserve"> - naklon streh nadstreška 10 stopinj, , sekundarna kritina s posebnimi zahtevami za naklone 10 do 13 stopinj po navodilih</t>
  </si>
  <si>
    <t>Izdelava obstenske obrobe nadstreška iz plastificirane pocinkane plastificirane pocinkane pločevine debeline 0,65 mm, r.š. 50 cmi.
 V ceni izdelave morajo biti zajeti vsi potrebni sestavni elementi, zaključki, pritrdilni elementi. 
V ceni zajeta vsa pomožna dela, prenosi in transporti vsega materiala do mesta vgrajevanja.
Izvedba po detajlu in navodilih proizvajalca.</t>
  </si>
  <si>
    <t>Dobava in vgradnja novega stopniščnega ročaja izdelanega 4 x krivljene jeklene pločevine, prašno barvane. Pritrditev na steno.
V ročaj se vgradi s spodnje strani led trak.
Glej detajl.</t>
  </si>
  <si>
    <t>Popravilo in obnova obstoječih rešetk v kovani izvedbi ob  notranjem stopnišču.
Obstoječe kovinske rešetke dim. 140 x 260 cm je potrebno očistiti in peskati do kovinskega sijaja.
Poškodovane dele se popravi.
Celotna rešetka se protikorozijsko zaščiti in izvede se finalni oplesk. Zaščita notranjih kovinskih elementov barvanje - kategorija zaščite C1, trajnost zaščite - dolga (L).</t>
  </si>
  <si>
    <t>Dobava in montaža rolo senčil na terasah J strani.
Zunanji screen rolo za velike površine, vključno z vgradno omarico in električnim odpiranjem.
Alu konstrukcija z navojno cevjo brez ohišja z vertikalnimi inox pletenicami in vpeto tkanino screen, barva po izboru arhitekta, faktor prepustnosti 5%.
Komplet funcionalna izvedba.</t>
  </si>
  <si>
    <t xml:space="preserve"> - izvedba na robu teras, dim. 383 x 333 cm</t>
  </si>
  <si>
    <t xml:space="preserve"> - predokenska izvedba, dim. 383 x 228 cm</t>
  </si>
  <si>
    <t>Dobava in izvedba obloge stopnic predizdelanih teraco plošč. 
Sestava, tekstura in izgled plošč po navodilih projektanta.
Nastopna ploskev deb. 3 cm, zrcalna ploskev  deb. 2 cm, širina za celotno ramo. 
Izvedba tlaka iz plošč lepljenih na estrih z elastičnim lepilom primernim za zunanje površine.
Vsa dela in preddela vključno z izravnavo tal, fugiranjem in finalno impregnacijo ter nizkostensko oblogo.
Vgrajeni protidrsni korind trakovi.
Protizdrsna zaščita R 10</t>
  </si>
  <si>
    <t>Dodatek za sušenje estrihov do zahtevane vlažnosti in izdelava dodatnega zapornega sloja pod talno oblogo proti vlagi.</t>
  </si>
  <si>
    <t>u</t>
  </si>
  <si>
    <t>Dobava in montaža lesene strešne konstrukcije strehe objekta trakt A. Izdelava kompletne nosilne strešne konstrukcije razgibane štirikapne streha z naslednjimi tipičnimi sestavnimi elementi:
- nosilna konstrukcija so jekleni oviri (zajeto v ključavničarskih delih)
- lege v slemenu 2 x 16/24 cm, lepljen les
- lege 3 x 18/24 cm, lepljen les
- špirovci 12/16 cm
Naklon strehe je 36,2 in 10 stopinj.
Z vsem potrebnim veznim materialom, les zaščiten z 1x premazom proti škodljivcem in proti trohnenju. 
Kvaliteta lesa C30.
V ceni je potrebno upoštevati tudi elemente za sidranje strehe v konstrukcijo objekta.
Obračun po m2 tlorisne površine.</t>
  </si>
  <si>
    <t>Dobava in montaža lesene strešne konstrukcije strehe objekta trakt B jug. Izdelava kompletne nosilne strešne konstrukcije razgibane štirikapne streha z naslednjimi tipičnimi sestavnimi elementi:
- centralna nosilna podporna konstrukcija iz stebrov dolž. 2.80 m, vmesnih leg, poveznikov in ročic iz tramov dim. 20 x 20 cm,  lepljen les
- kapne lega 16 x 16 cm
- špirovci 12/16 cm
Naklon strehe je 39,5 stopinj.
Z vsem potrebnim veznim materialom, les zaščiten z 1x premazom proti škodljivcem in proti trohnenju. 
V ceni je potrebno upoštevati tudi elemente za sidranje strehe v konstrukcijo objekta.
Obračun po m2 tlorisne površine.</t>
  </si>
  <si>
    <t>Dobava in vgradnja jeklene nosilne konstrukcije nadstreška manipulacijskimi površinami ob objektu.
Konstrukcija je protikorozijsko zaščitena z vročim cinkanjem po EN ISO 1461:2009 in finalno pleskana.
Vključno s sidrnimi elementi, z vsemi preddeli, deli,  materialom in prenosi za dokončno izvedbo funkcionalne konstrukcije.</t>
  </si>
  <si>
    <t>Dobava in montaža dvigala.
 - tip: električno osebno dvigalo brez strojnice
 - nosilnost: 24 oseb ali 1800 kg
 - hitrost vožnje:	1,0 m/s
 - višina dviga: 13,70 mm
 - število postaj:	5
 - število dostopov: 6, na isti strani - prehodna kabina
 - velikost jaška:	širina 2,30 m, globina 3,11 m 
 - višina glave jaška: 3,47 m 
 - globina jame jaška: 1,40 m 
 - namestitev pogona: sinhronski motor brez reduktorja z integriranim pogonskim diskom je pritrjen v glavi jaška na jeklenih vodilih kabine. Brez strojnice!
Kabina in vrata po izboru arhitekta.
Komplet izvedba, kot napr. KONE MonoSpace 700 DX</t>
  </si>
  <si>
    <t>Dobava in montaža lesene strešne konstrukcije strehe objekta trakt B vezni del. Izdelava kompletne nosilne strešne konstrukcije razgibane štirikapne streha z naslednjimi tipičnimi sestavnimi elementi:
- nosilna konstrukcija (lege) je delno jeklena (zajeto v ključavničarskih delih)
- špirovci 12/18 cm
Naklon strehe je 11,3, 16,6 in 38,6 stopinj.
Z vsem potrebnim veznim materialom, les zaščiten z 1x premazom proti škodljivcem in proti trohnenju. 
Kvaliteta lesa C30.
V ceni je potrebno upoštevati tudi elemente za sidranje strehe v konstrukcijo objekta.
Obračun po m2 tlorisne površine.</t>
  </si>
  <si>
    <t>Dobava in montaža lesene strešne konstrukcije strehe nadstreška. Izdelava kompletne nosilne strešne konstrukcije razgibane štirikapne streha z naslednjimi tipičnimi sestavnimi elementi:
- nosilna konstrukcija (lege, steber) je jeklena (zajeto v ključavničarskih delih)
- špirovci 12/16 cm
Naklon strehe je 10 stopinj.
Z vsem potrebnim veznim materialom, les zaščiten z 1x premazom proti škodljivcem in proti trohnenju. 
Kvaliteta lesa C30.
V ceni je potrebno upoštevati tudi elemente za sidranje strehe v konstrukcijo objekta.
Obračun po m2 tlorisne površine.</t>
  </si>
  <si>
    <t>Dobava in montaža zunanjih zaves na terasah J strani.
Vključno vodila za zavese na stropu teras.
Demontažna platnena zavesa iz neprosojnega materiala, srednji del v višini 125 cm je iz prosojnega materiala z upoštevanjem vsega dela in pritrdilnega materiala. Zavesa mora imeti zaščito pred UV žarki, mora preprečevati nabiranje alg in plesni ter z ustreznim standardom negorljivosti za javne objekte.
Komplet funcionalna izvedba.</t>
  </si>
  <si>
    <r>
      <t>Dobava in izvedba stenske in talne hidroizolacije iz dvokomponentne, visoko prilagodljive, fleksibilne, cementne malte za tesnjenje  površin na zunanjih balkonih, z obdelavo prebojev in vgradnjo robnih trakov, kot napr. Mapei Mapelastic.
Obračun po m</t>
    </r>
    <r>
      <rPr>
        <vertAlign val="superscript"/>
        <sz val="10"/>
        <rFont val="Arial"/>
        <family val="2"/>
      </rPr>
      <t>2</t>
    </r>
    <r>
      <rPr>
        <sz val="10"/>
        <rFont val="Arial"/>
        <family val="2"/>
        <charset val="238"/>
      </rPr>
      <t xml:space="preserve"> tlorisne površine.</t>
    </r>
  </si>
  <si>
    <t>Dobava in montaža tipskih kljuk za varovanje delavcev med izvedbo vzdrževalnih del.
Vgraditi v skladu z navodili proizvajalca, komplet z vsemi pomožnimi deli in prenosi.</t>
  </si>
  <si>
    <t xml:space="preserve">Dobava in izvedba naravne kavčuk talne obloge v roli,  deb. 3 mm,  kot npr. NORAPLAN SIGNA ali enakovredno.
V ceni zajeti tudi predhodno izravnano  (1x nanos do 3 mm) in obrušeno podlago (zajeti kompletno v ceni) s specialnim  disperzijskim mikroarmiranim lepilom kot napr:: UZIN KE 66 ali KE 2000S ali enakovredno ter čiščenje in zaključni premaz! 
V postavki zajeti dobavo in polaganje  PVC podložnega profila 3/3 cm (ob stenah), stenske obrobe v višini 10 cm ter (tanek) PVC zaključek.
Vsi stiki so varjeni.
Vzorce talne obloge potrdi projektant.
Obračun v m2 tlorisne projekcije!			</t>
  </si>
  <si>
    <t xml:space="preserve"> - višina stopnic 150 mm, globina 330 mm</t>
  </si>
  <si>
    <t>x2</t>
  </si>
  <si>
    <t xml:space="preserve"> x</t>
  </si>
  <si>
    <t>I</t>
  </si>
  <si>
    <t>II</t>
  </si>
  <si>
    <t>III</t>
  </si>
  <si>
    <t>IV</t>
  </si>
  <si>
    <t>VI</t>
  </si>
  <si>
    <t>VII</t>
  </si>
  <si>
    <t>VIII</t>
  </si>
  <si>
    <t>IX</t>
  </si>
  <si>
    <t>X</t>
  </si>
  <si>
    <t>XI</t>
  </si>
  <si>
    <t>XII</t>
  </si>
  <si>
    <t>XIII</t>
  </si>
  <si>
    <t>XIV</t>
  </si>
  <si>
    <t/>
  </si>
  <si>
    <t>TESARSKA DELA SKUPAJ:</t>
  </si>
  <si>
    <t>KROVSKA IN KLEPARSKA DELA SKUPAJ:</t>
  </si>
  <si>
    <t>KLJUČAVNIČARSKA DELA SKUPAJ:</t>
  </si>
  <si>
    <t>h</t>
  </si>
  <si>
    <t>i</t>
  </si>
  <si>
    <t>k</t>
  </si>
  <si>
    <t>m</t>
  </si>
  <si>
    <t>n</t>
  </si>
  <si>
    <t>o</t>
  </si>
  <si>
    <t>p</t>
  </si>
  <si>
    <t>q</t>
  </si>
  <si>
    <t>r</t>
  </si>
  <si>
    <t>s</t>
  </si>
  <si>
    <t>t</t>
  </si>
  <si>
    <t>v</t>
  </si>
  <si>
    <t>w</t>
  </si>
  <si>
    <t>y</t>
  </si>
  <si>
    <t>z</t>
  </si>
  <si>
    <t>b1</t>
  </si>
  <si>
    <t>c1</t>
  </si>
  <si>
    <t>d1</t>
  </si>
  <si>
    <t>e1</t>
  </si>
  <si>
    <t>f1</t>
  </si>
  <si>
    <t>g1</t>
  </si>
  <si>
    <t>h1</t>
  </si>
  <si>
    <t>i1</t>
  </si>
  <si>
    <t>j1</t>
  </si>
  <si>
    <t>k1</t>
  </si>
  <si>
    <t>l1</t>
  </si>
  <si>
    <t>m1</t>
  </si>
  <si>
    <t>n1</t>
  </si>
  <si>
    <t>o1</t>
  </si>
  <si>
    <t>p1</t>
  </si>
  <si>
    <t>q1</t>
  </si>
  <si>
    <t>r1</t>
  </si>
  <si>
    <t>s1</t>
  </si>
  <si>
    <t>t1</t>
  </si>
  <si>
    <t>u1</t>
  </si>
  <si>
    <t>v1</t>
  </si>
  <si>
    <t>w1</t>
  </si>
  <si>
    <t>x1</t>
  </si>
  <si>
    <t>y1</t>
  </si>
  <si>
    <t>z1</t>
  </si>
  <si>
    <t>b2</t>
  </si>
  <si>
    <t>c2</t>
  </si>
  <si>
    <t>d2</t>
  </si>
  <si>
    <t>e2</t>
  </si>
  <si>
    <t>f2</t>
  </si>
  <si>
    <t>g2</t>
  </si>
  <si>
    <t>h2</t>
  </si>
  <si>
    <t>i2</t>
  </si>
  <si>
    <t>j2</t>
  </si>
  <si>
    <t>k2</t>
  </si>
  <si>
    <t>l2</t>
  </si>
  <si>
    <t>m2</t>
  </si>
  <si>
    <t>n2</t>
  </si>
  <si>
    <t>o2</t>
  </si>
  <si>
    <t>p2</t>
  </si>
  <si>
    <t>q2</t>
  </si>
  <si>
    <t>r2</t>
  </si>
  <si>
    <t>t2</t>
  </si>
  <si>
    <t>u2</t>
  </si>
  <si>
    <t>v2</t>
  </si>
  <si>
    <t>w2</t>
  </si>
  <si>
    <t>y2</t>
  </si>
  <si>
    <t>z2</t>
  </si>
  <si>
    <t>b3</t>
  </si>
  <si>
    <t>c3</t>
  </si>
  <si>
    <t>d3</t>
  </si>
  <si>
    <t>e3</t>
  </si>
  <si>
    <t>f3</t>
  </si>
  <si>
    <t>g3</t>
  </si>
  <si>
    <t>h3</t>
  </si>
  <si>
    <t>i3</t>
  </si>
  <si>
    <t>j3</t>
  </si>
  <si>
    <t>k3</t>
  </si>
  <si>
    <t>l3</t>
  </si>
  <si>
    <t>m3</t>
  </si>
  <si>
    <t>n3</t>
  </si>
  <si>
    <t>o3</t>
  </si>
  <si>
    <t>p3</t>
  </si>
  <si>
    <t>q3</t>
  </si>
  <si>
    <t>r3</t>
  </si>
  <si>
    <t>s3</t>
  </si>
  <si>
    <t>t3</t>
  </si>
  <si>
    <t>u3</t>
  </si>
  <si>
    <t>v3</t>
  </si>
  <si>
    <t>w3</t>
  </si>
  <si>
    <t>x3</t>
  </si>
  <si>
    <t>y3</t>
  </si>
  <si>
    <t>z3</t>
  </si>
  <si>
    <t>b4</t>
  </si>
  <si>
    <t>c4</t>
  </si>
  <si>
    <t>d4</t>
  </si>
  <si>
    <t>e4</t>
  </si>
  <si>
    <t>f4</t>
  </si>
  <si>
    <t>g4</t>
  </si>
  <si>
    <t>h4</t>
  </si>
  <si>
    <t>i4</t>
  </si>
  <si>
    <t>j4</t>
  </si>
  <si>
    <t>k4</t>
  </si>
  <si>
    <t>l4</t>
  </si>
  <si>
    <t>m4</t>
  </si>
  <si>
    <t>n4</t>
  </si>
  <si>
    <t>o4</t>
  </si>
  <si>
    <t>p4</t>
  </si>
  <si>
    <t>q4</t>
  </si>
  <si>
    <t>r4</t>
  </si>
  <si>
    <t>s4</t>
  </si>
  <si>
    <t>t4</t>
  </si>
  <si>
    <t>u4</t>
  </si>
  <si>
    <t>v4</t>
  </si>
  <si>
    <t>w4</t>
  </si>
  <si>
    <t>x4</t>
  </si>
  <si>
    <t>y4</t>
  </si>
  <si>
    <t>z4</t>
  </si>
  <si>
    <t>b5</t>
  </si>
  <si>
    <t>c5</t>
  </si>
  <si>
    <t>d5</t>
  </si>
  <si>
    <t>e5</t>
  </si>
  <si>
    <t>f5</t>
  </si>
  <si>
    <t>g5</t>
  </si>
  <si>
    <t>h5</t>
  </si>
  <si>
    <t>i5</t>
  </si>
  <si>
    <t>j5</t>
  </si>
  <si>
    <t>k5</t>
  </si>
  <si>
    <t>l5</t>
  </si>
  <si>
    <t>m5</t>
  </si>
  <si>
    <t>n5</t>
  </si>
  <si>
    <t>o5</t>
  </si>
  <si>
    <t>p5</t>
  </si>
  <si>
    <t>q5</t>
  </si>
  <si>
    <t>r5</t>
  </si>
  <si>
    <t>s5</t>
  </si>
  <si>
    <t>t5</t>
  </si>
  <si>
    <t>u5</t>
  </si>
  <si>
    <t>v5</t>
  </si>
  <si>
    <t>w5</t>
  </si>
  <si>
    <t>x5</t>
  </si>
  <si>
    <t>y5</t>
  </si>
  <si>
    <t>z5</t>
  </si>
  <si>
    <t>b6</t>
  </si>
  <si>
    <t>c6</t>
  </si>
  <si>
    <t>d6</t>
  </si>
  <si>
    <t>e6</t>
  </si>
  <si>
    <t>f6</t>
  </si>
  <si>
    <t>g6</t>
  </si>
  <si>
    <t>h6</t>
  </si>
  <si>
    <t>i6</t>
  </si>
  <si>
    <t>j6</t>
  </si>
  <si>
    <t>k6</t>
  </si>
  <si>
    <t>l6</t>
  </si>
  <si>
    <t>m6</t>
  </si>
  <si>
    <t>n6</t>
  </si>
  <si>
    <t>o6</t>
  </si>
  <si>
    <t>p6</t>
  </si>
  <si>
    <t>q6</t>
  </si>
  <si>
    <t>r6</t>
  </si>
  <si>
    <t>s6</t>
  </si>
  <si>
    <t>t6</t>
  </si>
  <si>
    <t>u6</t>
  </si>
  <si>
    <t>v6</t>
  </si>
  <si>
    <t>w6</t>
  </si>
  <si>
    <t>x6</t>
  </si>
  <si>
    <t>STAVBNO POHIŠTVO SKUPAJ:</t>
  </si>
  <si>
    <t>RESTAVRATORSKA DELA SKUPAJ:</t>
  </si>
  <si>
    <t>SUHOMONTAŽNA GRADNJA SKUPAJ:</t>
  </si>
  <si>
    <t>ESTRIHI SKUPAJ:</t>
  </si>
  <si>
    <t>KERAMIČARSKA DELA SKUPAJ:</t>
  </si>
  <si>
    <t>KAMNOSEŠKA IN TERACERSKA DELA SKUPAJ:</t>
  </si>
  <si>
    <t>TLAKARSKA DELA SKUPAJ:</t>
  </si>
  <si>
    <t>SLIKOPLESKARSKA DELA SKUPAJ:</t>
  </si>
  <si>
    <t>FASADERSKA DELA SKUPAJ:</t>
  </si>
  <si>
    <t>DVIGALA SKUPAJ:</t>
  </si>
  <si>
    <t>GASILSKA OPREMA IN TESNENJE SKUPAJ:</t>
  </si>
  <si>
    <t>VSA DELA SKUPAJ BREZ DDV:</t>
  </si>
  <si>
    <t>1.9</t>
  </si>
  <si>
    <t>URBANA OPREMA</t>
  </si>
  <si>
    <t>1.8</t>
  </si>
  <si>
    <t>ZAŠČITA IN PRESTAVITEV KOM. V.</t>
  </si>
  <si>
    <t>1.7</t>
  </si>
  <si>
    <t>1.6</t>
  </si>
  <si>
    <t>ODVODNJA</t>
  </si>
  <si>
    <t>1.5</t>
  </si>
  <si>
    <t>VOZIŠČNA IN POHODNA KONSTRUKCIJA</t>
  </si>
  <si>
    <t>1.3</t>
  </si>
  <si>
    <t>1.2</t>
  </si>
  <si>
    <t>1.1</t>
  </si>
  <si>
    <t>TUJE STORITVE SKUPAJ</t>
  </si>
  <si>
    <t>Čiščenje gradbišča, po končanju del</t>
  </si>
  <si>
    <t>Geomehanski nadzor. Obračun geomehanskega nadzora se bo izvedel po dokazljivih dejanskih stroških na podlagi računa izvajalca geomenskega nadzora.</t>
  </si>
  <si>
    <t>Projektanskii nadzor. Obračun nadzora se bo izvedel po dokazljivih dejanskih stroških na podlagi računa izvajalca nadzora.</t>
  </si>
  <si>
    <t>1.9 Tuje storitve</t>
  </si>
  <si>
    <t>URBANA OPREMA SKUPAJ</t>
  </si>
  <si>
    <t xml:space="preserve">Dobava in zamenjava rešetk svetlovnih jaškov, dimenzije 65/100, pohodne, inox material. </t>
  </si>
  <si>
    <t xml:space="preserve">Izdelava temelja za postavitev urbane opreme, fi40, globine 50cm. </t>
  </si>
  <si>
    <t>Dobava in postavitev koša za smeti. Kombinacija les/jeklo, prašno barvana. Npr. Atriva KL-23 z naslonom.</t>
  </si>
  <si>
    <t>Dobava in postavitev klopi. Kombinacija les/jeklo, prašno barvana. Npr. Atriva KL-23 z naslonom.</t>
  </si>
  <si>
    <t xml:space="preserve">Vsi jekleni elementi barvani po izboru barve naročnika. </t>
  </si>
  <si>
    <t>Urbana oprema</t>
  </si>
  <si>
    <t>ZAŠČITA IN PRESTAVITEV SKUPAJ</t>
  </si>
  <si>
    <t>Lokalne zaščite na območju križanja.</t>
  </si>
  <si>
    <t>Lokalne prestavitve za ureditev komunalnega reda.</t>
  </si>
  <si>
    <t>Zakoličba vseh komunalnih vodov.</t>
  </si>
  <si>
    <t>1.7 Zaščita in prestavitev komunalnih vodov</t>
  </si>
  <si>
    <t>OBRTNIŠKA DELA SKUPAJ</t>
  </si>
  <si>
    <t>D</t>
  </si>
  <si>
    <t>Dobava in vgradnja predfabriciranih betonskih pokrovov kinete, širine do 120cm.</t>
  </si>
  <si>
    <t>Armaturne mreže Q385</t>
  </si>
  <si>
    <t>Betonsko jeklo vseh profilov. Izvedba, dobava in montaža z eventualnim čiščenjem armature, kvaliteta armature S500 B
Vračunati je betonske ali
plastične distančnike za
zagotovitev krovnega sloja
betona. Pred betoniranjem je organizirati pravočasni prevzem armature, po nadzorni službi.</t>
  </si>
  <si>
    <t>Armirani beton za stene in ploščo tal. Vkjučno nabava, izdelava in vgradnja z zgostitvijo in poravnavanjem, vodotesen, C 30/37 razred izpostavljenosti XC3,S3, Dmax 32.</t>
  </si>
  <si>
    <t>Pusti beton kot podložni beton pod ploščo.
Vkjučno nabava, izdelava in vgradnja z zgostitvijo in poravnavanjem, C 12/15, debelina 10cm.</t>
  </si>
  <si>
    <t xml:space="preserve">Opaž plošče tal. Priprava, montaža, demontaža
in čiščenje. Vkjučno vsa sredstva opiranja in vezanja. </t>
  </si>
  <si>
    <t>Dvostranski opaž sten.
Priprava, montaža, demontaža in čiščenje. Vkjučno vsa sredstva opiranja in vezanja.</t>
  </si>
  <si>
    <t>Strojno ali ročno planiranje dna gradbene jame. Izvaja se pred vgraditvijo podložnega betona, kar mora biti prevzeto s strani nadzornega organa.</t>
  </si>
  <si>
    <t>Strojni izkop z notranjimi in zunanjimi transporti in odvozom materiala na deponijo po presoji izvajalca.</t>
  </si>
  <si>
    <t>KINETA ZA TOPLOVOD</t>
  </si>
  <si>
    <t>Dobava in vgradnja armiranega sloja notranje stene, beli oplesk.</t>
  </si>
  <si>
    <t xml:space="preserve">Dobava in vgradnja armiranega in zaključnega sloja zunanje stene -fasada. Bele barve, granulacija 1.5mm.  </t>
  </si>
  <si>
    <t>Dobava in vgradnja protipožarnih plošč na strop, vključno z izolacijo kamene volne deb. 20cm.</t>
  </si>
  <si>
    <t>Dobava in vgradnja kritine, valovita pločevina, vključno z montažnimi elementi in zaključki.</t>
  </si>
  <si>
    <t>Dobava in vgradnja mrežnih kovinskih vrat (vključno z vertikalnimi lesenimi letvami), na zaklep, v kompletu s podbojem.</t>
  </si>
  <si>
    <t>Dobava in vgradnja kovinskih vrat, na zaklep, z zračenjem, v kompletu s podbojem.</t>
  </si>
  <si>
    <t>Dobava in vgradnja kamene volne, debeline minimalno 15cm.</t>
  </si>
  <si>
    <t>Dobava in vgradnja OSB plošče, debeline 5cm.</t>
  </si>
  <si>
    <t>Dobava in vgradnja lesenih letev 3/5cm, impregnirana les. Fasada</t>
  </si>
  <si>
    <t>Montažna dela (varjenje, ozemljitev, pritrditev …), vključno z montažnimi elementi.</t>
  </si>
  <si>
    <t>Dobava in vgradnja podkonstrukcije pravokotnega profila 70/40/6. Prašno barvano, antracit sivo.</t>
  </si>
  <si>
    <t>Dobava in vgradnja kvadratnega profila 150/150/6. Prašno barvano, antracit sivo.</t>
  </si>
  <si>
    <t>Dobava in vgradnja stigmaflex fi75.</t>
  </si>
  <si>
    <t xml:space="preserve">Armirani beton za temelje in ploščo. Vkjučno nabava, izdelava in vgradnja z zgostitvijo in poravnavanjem, C 30/37 razred izpostavljenosti XC3,S3, Dmax 32. </t>
  </si>
  <si>
    <t>Pusti beton kot podložni beton pod ploščo.
Vkjučno nabava, izdelava in vgradnja z zgostitvijo in poravnavanjem, C 12/15, debelina 5cm.</t>
  </si>
  <si>
    <t>Izdelava nevezane nosilne plasti enakomerno zrnatega drobljenca iz kamnine. TP32.</t>
  </si>
  <si>
    <t>Izkopi za temeljno ploščo in temelje 30/50, strojno.</t>
  </si>
  <si>
    <t>NADSTREŠEK+PLINSKA POSTAJA - ZAPRTA</t>
  </si>
  <si>
    <t>Peskanje in barvanje ograje iz deponije.</t>
  </si>
  <si>
    <t>Dobava in vgradnja kotnega L profila 120/120/6, s pritrdilnimi sidri.</t>
  </si>
  <si>
    <t>Izkopi za temeljno ploščo in temelje 20/45, strojno.</t>
  </si>
  <si>
    <t>PLINSKA POSTAJA - ODPRTA</t>
  </si>
  <si>
    <t>Izdelava vstopne odprtine iz betona, prereza 1200/1200, s pokrovom 25kN in Inox lestvijo. Vstopni jašek.</t>
  </si>
  <si>
    <t>Armirani beton za stene in plošči. Vkjučno nabava, izdelava in vgradnja z zgostitvijo in poravnavanjem, vodotesen, C 30/37 razred izpostavljenosti XC3,S3, Dmax 32.</t>
  </si>
  <si>
    <t xml:space="preserve">Opaž plošče. Priprava, montaža, demontaža
in čiščenje. Vkjučno vsa sredstva opiranja in vezanja. </t>
  </si>
  <si>
    <t>Enostranski opaž sten.
Priprava, montaža, demontaža in čiščenje. Vkjučno vsa sredstva opiranja in vezanja.</t>
  </si>
  <si>
    <t xml:space="preserve">Zasip okoli usedalnika z izkopanim materialom ter utrditvijo.
</t>
  </si>
  <si>
    <t>AB REZERVOAR</t>
  </si>
  <si>
    <t>Obrtniška dela</t>
  </si>
  <si>
    <t>OPREMA CEST SKUPAJ</t>
  </si>
  <si>
    <r>
      <t>Izdelava tankoslojne prečne in ostalih označb na vozišču z enokomponentno barvo, vključno 250 g/m</t>
    </r>
    <r>
      <rPr>
        <vertAlign val="superscript"/>
        <sz val="10"/>
        <color theme="1"/>
        <rFont val="Arial"/>
        <family val="2"/>
        <charset val="238"/>
      </rPr>
      <t>2</t>
    </r>
    <r>
      <rPr>
        <sz val="10"/>
        <color theme="1"/>
        <rFont val="Arial"/>
        <family val="2"/>
        <charset val="238"/>
      </rPr>
      <t xml:space="preserve"> posipa z drobci / kroglicami stekla, strojno, debelina plasti suhe snovi 200 </t>
    </r>
    <r>
      <rPr>
        <sz val="10"/>
        <color theme="1"/>
        <rFont val="Symbol"/>
        <family val="1"/>
        <charset val="2"/>
      </rPr>
      <t>m</t>
    </r>
    <r>
      <rPr>
        <sz val="10"/>
        <color theme="1"/>
        <rFont val="Arial"/>
        <family val="2"/>
        <charset val="238"/>
      </rPr>
      <t>m, površina označbe do 0,5 m</t>
    </r>
    <r>
      <rPr>
        <vertAlign val="superscript"/>
        <sz val="10"/>
        <color theme="1"/>
        <rFont val="Arial"/>
        <family val="2"/>
        <charset val="238"/>
      </rPr>
      <t>2</t>
    </r>
    <r>
      <rPr>
        <sz val="10"/>
        <rFont val="Arial"/>
        <family val="2"/>
        <charset val="238"/>
      </rPr>
      <t>.</t>
    </r>
  </si>
  <si>
    <t>Dodatek za različne barve. (modra, rumena)</t>
  </si>
  <si>
    <r>
      <t>Izdelava tankoslojne vzdolžne označbe na vozišču z enokomponentno belo barvo, vključno 250 g/m</t>
    </r>
    <r>
      <rPr>
        <vertAlign val="superscript"/>
        <sz val="10"/>
        <color theme="1"/>
        <rFont val="Arial"/>
        <family val="2"/>
        <charset val="238"/>
      </rPr>
      <t>2</t>
    </r>
    <r>
      <rPr>
        <sz val="10"/>
        <color theme="1"/>
        <rFont val="Arial"/>
        <family val="2"/>
        <charset val="238"/>
      </rPr>
      <t xml:space="preserve"> posipa z drobci / kroglicami stekla, strojno, debelina plasti suhe snovi 200 </t>
    </r>
    <r>
      <rPr>
        <sz val="10"/>
        <color theme="1"/>
        <rFont val="Symbol"/>
        <family val="1"/>
        <charset val="2"/>
      </rPr>
      <t>m</t>
    </r>
    <r>
      <rPr>
        <sz val="10"/>
        <color theme="1"/>
        <rFont val="Arial"/>
        <family val="2"/>
        <charset val="238"/>
      </rPr>
      <t>m, širina črte 10 cm</t>
    </r>
  </si>
  <si>
    <t>Dobava in pritrditev okroglega prometnega znaka, podloga iz vroče cinkane jeklene pločevine, znak z odsevno folijo 2. vrste, fi600.</t>
  </si>
  <si>
    <t>Dobava in vgraditev stebrička za prometni znak iz vroče cinkane jeklene cevi s premerom 64 mm, dolge 3500 mm</t>
  </si>
  <si>
    <t>Dobava in vgraditev stebrička za prometni znak iz vroče cinkane jeklene cevi s premerom 64 mm, dolge 2500 mm, dvojna roka.</t>
  </si>
  <si>
    <t>Izdelava temelja iz cementnega betona MB 10, dolžina 50 cm, premera 50 cm, betonska cev, zasip z betonom</t>
  </si>
  <si>
    <t>1.5 Oprema cest</t>
  </si>
  <si>
    <t>ODVODNJASKUPAJ</t>
  </si>
  <si>
    <t xml:space="preserve">Prilagoditev obstoječih pokrovov na novo koto terena. </t>
  </si>
  <si>
    <t>Dobava in vgraditev AB predfabrikata ponikovalnika fi2000. Globina do 3m. Vgradnja po navodilih proizvajalca in prisotnosti geomehanika. Izkop in zasip zajeto v  1.2.2 in 1.4.3.</t>
  </si>
  <si>
    <t xml:space="preserve">Dobava in vgraditev LO s koalescentnim filtrom za izločanje mineralnih olj, pretok 40l/s, usedalnik 4000m3. Skladen s SIST-EN 858, vključno z dostopi in LTŽ pokrovi 600/600, nosilnost 400kN, protihrupnim vložkom. Vključno s tipsko AB razbremenilno ploščo in AB vencem. </t>
  </si>
  <si>
    <t>Izvedba vseh potrebnih del pri izvedbi križanja komunalnega kanala z drugimi komunalnimi vodi, vključno s potrebnim zavarovanjem.</t>
  </si>
  <si>
    <t>Dobava in vgraditev rešetke iz duktilne litine z nosilnostjo 400 kN, prereza 450/450 mm, protihrupnim vložkom. Vključno s tipsko AB razbremenilno ploščo in AB vencem. Pokrov izdelan v skladu s standardom EN124.  Požiralnik.</t>
  </si>
  <si>
    <t xml:space="preserve">Dobava in vgraditev pokrova iz duktilne litine z nosilnostjo 400 kN, krožnega prereza s premerom 600 mm, zaklepom in protihrupnim vložkom. Vključno s tipsko AB razbremenilno ploščo in AB vencem. Pokrov izdelan v skladu s standardom EN124.                         </t>
  </si>
  <si>
    <t xml:space="preserve">Dobava in vgraditev pokrova iz duktilne litine z nosilnostjo 125 kN, krožnega prereza s premerom 600 mm, zaklepom in protihrupnim vložkom. Vključno s tipsko AB razbremenilno ploščo in AB vencem. Pokrov izdelan v skladu s standardom EN124.                          </t>
  </si>
  <si>
    <t>Izdelava jaška iz BC, krožnega prereza s premerom 80 cm, globokega do 1.5 m.</t>
  </si>
  <si>
    <t>Izdelava jaška iz BC, krožnega prereza s premerom 60 cm, globokega do 1.5 m.</t>
  </si>
  <si>
    <t>Izdelava jaška iz BC, krožnega prereza s premerom 50 cm, globokega do 1.5 m.</t>
  </si>
  <si>
    <t>Izdelava jaška iz BC, krožnega prereza s premerom 40 cm, globokega do 1 m.</t>
  </si>
  <si>
    <t xml:space="preserve">Izdelava kanalizacije iz cevi iz pvc-uk, vključno s podložno plastjo iz zmesi kamnitih zrn, premera 25 cm, v globini do 1,5 m. Gladka debelostenska.                                                                                     </t>
  </si>
  <si>
    <t xml:space="preserve">Izdelava kanalizacije iz cevi iz pvc-uk, vključno s podložno plastjo iz zmesi kamnitih zrn, premera 20 cm, v globini do 1,5 m. Gladka debelostenska.                                                                                     </t>
  </si>
  <si>
    <t xml:space="preserve">Izdelava kanalizacije iz cevi iz pvc-uk, vključno s podložno plastjo iz zmesi kamnitih zrn, premera 16 cm, v globini do 1,0 m. Gladka debelostenska.                                                                     </t>
  </si>
  <si>
    <t>Izdelava vzdolžne in prečne drenaže, globoke do 1,2 m, na peščeni posteljici, z gibljivimi plastičnimi cevmi premera 10 cm</t>
  </si>
  <si>
    <t>Zasipanje kanala izven cone cevovoda iz naravno pridobljenega prodno peščenega nasipnega materiala v plasteh d=20 cm in komprimacijo do stopnje 95% po proctorju, vključno z nabavo in transportom materiala. V kolikor geomehanik ugotovi na licu mesta ustreznost izkopanega materila se lahko uporabi kvaliteten nasipni material iz izkopa.</t>
  </si>
  <si>
    <t>Dobava in vgraditev peščenega materiala granulacije 0 do 32 mm s komprimacijo, v coni cevovoda v debelini 30 cm nad temenom, s komprimacijo v plasteh po 20 cm, zbitost 95% po proctorju, vključno z nabavo in transportom materiala.</t>
  </si>
  <si>
    <t>Dobava in vgraditev peščenega materiala granulacije 0 do 16 mm za peščeno ležišče cevi (POSTELJICA) s sprotno višinsko kontrolo do predpisane kote dna cevi (10cm + D/10) z komprimacijo do stopnje 97% SPP, vključno z nabavo in transportom materiala.</t>
  </si>
  <si>
    <t>Dobava in vgraditev peščenega materiala granulacije 16 do 32 mm s komprimacijo, v coni cevovoda v debelini 30 cm nad temenom, s komprimacijo, vključno z nabavo in transportom materiala. Zasip drenaže in ponikovalnika.</t>
  </si>
  <si>
    <t>Planum naravnih temeljnih tal v težki zemljini, ročno planiranje in strojno utrjevanje dna gradbene jame v točnosti +- 3cm.</t>
  </si>
  <si>
    <t xml:space="preserve">Izkopi za kanalske rove in jaške širine do 1,5 m in globine do 2,0 m v težki zemljini, vključno z vertikalnim razpiranjem pri globini nad 1 m in potrebnim črpanjem vode v času gradnje.        </t>
  </si>
  <si>
    <t>1.4 Odvodnjavanje</t>
  </si>
  <si>
    <t>VOZIŠČNE IN POHODNE KONSTRUKCIJE SKUPAJ</t>
  </si>
  <si>
    <t>Dobava in vgradnja čepaste folije, kot zaščita med objektom in tlakom.</t>
  </si>
  <si>
    <t xml:space="preserve">Dobava in izdelava AB plošče z armaturo Q385 v spodnji in zgornji coni, C30/37 XC 4 + XF 3. Debelina 20cm. Površina metličena.  Servisni plato. </t>
  </si>
  <si>
    <t>Dobava in izdelava AB plošče z armaturo Q283 v spodnji coni. Debelina 10cm. Dostopi do objektov.</t>
  </si>
  <si>
    <t>Izdelava robnikov iz cementnega betona s prerezom 15/25 cm.</t>
  </si>
  <si>
    <t>Izdelava robnikov iz cementnega betona s prerezom 8/20 cm.</t>
  </si>
  <si>
    <t xml:space="preserve">Dobava in vgradnja betonskih travnih plošč. Po izboru naročnika.  </t>
  </si>
  <si>
    <t xml:space="preserve">Dobava in vgradnja betonskih tlakovcev. Po izboru naročnika.  </t>
  </si>
  <si>
    <t>Izdelava obrabne in zaporne plasti bituminizirane zmesi AC 8 surf B70/100 A4 v debelini 3 cm.</t>
  </si>
  <si>
    <t>Dodatek za izdelavo enoslojne mulde, širine 50cm.</t>
  </si>
  <si>
    <t>Izdelava obrabnonosilne plasti bituminizirane zmesi AC 16 surf B70/100 A4 Z2 v debelini 6 cm. Za priključke cest, plato, dovozna cesta.</t>
  </si>
  <si>
    <t>Izdelava nosilne plasti bituminizirane zmesi AC 22 base B70/100 A4 v debelini 7 cm.</t>
  </si>
  <si>
    <t>Izdelava nevezane izravnalne plasti enakomerno zrnatega prodca 4-8mm, debeline 3-5cm. (izravnava za tlakovce).</t>
  </si>
  <si>
    <t>Izdelava nevezane nosilne plasti enakomerno zrnatega drobljenca iz kamnine, debeline 20cm. TD32.</t>
  </si>
  <si>
    <t>1.3 Voziščne in pohodne konstrukcije</t>
  </si>
  <si>
    <t>ZEMELJSKA DELA SKUPAJ</t>
  </si>
  <si>
    <t>Humuziranje brežin brez valjanja in zatravitev.</t>
  </si>
  <si>
    <t>Razprostiranje na stalni deponiji.</t>
  </si>
  <si>
    <t>Dobava in vgradnja geotekstila, min 300g/m2 ali določi geomehanik.</t>
  </si>
  <si>
    <t>Izdelava posteljice v debelini plasti 40 cm iz kamnin. Upoštevan koef. zbitosti 1.15. Za pločnik.</t>
  </si>
  <si>
    <t>Planum naravnih temeljnih tal v lahki zemljini, zbit do potrebne nosilnosti.</t>
  </si>
  <si>
    <t xml:space="preserve">Široki izkopi lahke zemljine in mešanice s tamponom, s transportom 10 km. </t>
  </si>
  <si>
    <t>Površinski izkopi plodne zemljine (humusa), odvoz na začasno deponijo, do 3 km.</t>
  </si>
  <si>
    <t>1.2 Zemeljska dela</t>
  </si>
  <si>
    <t>PREDDELA SKUPAJ</t>
  </si>
  <si>
    <t xml:space="preserve">1.1 </t>
  </si>
  <si>
    <t>Pripravljalna dela gradbišča.</t>
  </si>
  <si>
    <t>Porušitev in odstranitev drugih betonskih objektov</t>
  </si>
  <si>
    <t>Odstranitev druge urbane opreme na trajno deponijo (konfini, koši, klopi….).</t>
  </si>
  <si>
    <t>Odkop in odstranitev betonskega pokrova kinete, na trajno deponijo.</t>
  </si>
  <si>
    <t>Porušitev in odstranitev betonskih kanalet na trajno deponijo.</t>
  </si>
  <si>
    <t>Porušitev in odstranitev objekta s temelji (plinska postaja za jeklenke) na trajno deponijo.</t>
  </si>
  <si>
    <t>Porušitev in odstranitev jeklene ograje (plinske postaje) na začasno deponijo.</t>
  </si>
  <si>
    <t>Porušitev in odstranitev AB konstrukcije s temelji (plinska postaja) na trajno deponijo.</t>
  </si>
  <si>
    <t>Odstranitev temeljev razsvetljave na trajno deponijo.</t>
  </si>
  <si>
    <t>Odstranitev drogov razsvetljave na trajno deponijo.</t>
  </si>
  <si>
    <t>Porušitev in odstranitev pokrovov jaškov in požiralnikov na začasno deponijo.</t>
  </si>
  <si>
    <t>Porušitev in odstranitev pokrovov jaškov in požiralnikov na trajno deponijo.</t>
  </si>
  <si>
    <t>Porušitev in odstranitev jaškov in požiralnikov na trajno deponijo.</t>
  </si>
  <si>
    <t>Porušitev in odstranitev betonskega tlaka, AB plošča, debeline 20cm, na trajno deponijo.</t>
  </si>
  <si>
    <t>Porušitev in odstranitev asfaltne plasti v debelini nad 10 cm, v trajno deponijo.</t>
  </si>
  <si>
    <t xml:space="preserve">Rezanje asfalta v debelini do 15 cm. </t>
  </si>
  <si>
    <t>Rušenje vseh vrst robnikov in odstranitev v trajno deponijo.</t>
  </si>
  <si>
    <t xml:space="preserve">Demontaža in odstranitev prometnih znakov. Na trajno deponijo. </t>
  </si>
  <si>
    <t>Posek in odstranitev dreves z debli premera nad 15 cm, v trajno deponijo.</t>
  </si>
  <si>
    <t>Posek in odstranitev grmovja in dreves z debli premera do 15 cm ter odstranitev vej - ročno, v trajno deponijo.</t>
  </si>
  <si>
    <t>Postavitev in zavarovanje prečnih profilov.</t>
  </si>
  <si>
    <t>KM</t>
  </si>
  <si>
    <t>Postavitev in zavarovanje zakoličbe trase.</t>
  </si>
  <si>
    <t>1.1 Preddela</t>
  </si>
  <si>
    <t>/ Enotna cena mora zajeti izdelavo vseh potrebnih detajlov in dopolnilnih del, ki jih je potrebno izvesti za dokončanje posameznih del, tudi če potrebni detajli in zaključki niso podrobno navedeni in opisani v popisu del, in so ta dopolnila nujna za pravilno funkcioniranje posameznih sistemov.</t>
  </si>
  <si>
    <t>/ Izvajalec del mora ravnati z odpadki, ki nastanejo pri izvajanju del zaradi gradnje, po pravilniku o ravnanju z odpadki UR.L. 34/2008</t>
  </si>
  <si>
    <t>/ vsa potrebna higiensko tehnična zaščita delavcev na gradbišču</t>
  </si>
  <si>
    <t>/ plačilo komunalnega prispevka za stalno deponijo odpadnega materiala</t>
  </si>
  <si>
    <t>/ čiščenje in odvoz odpadnega materiala na stalno deponijo</t>
  </si>
  <si>
    <t>/ terminsko usklajevanje del z ostalimi izvajalci na objektu</t>
  </si>
  <si>
    <t>/ usklajevanje z osnovnim načrtom in posvetovanje s projektantom</t>
  </si>
  <si>
    <t>/ vsa potrebna pomožna sredstva za vgrajevanje na objektu kot so lestve, odri in podobno - montaža in demontaža</t>
  </si>
  <si>
    <t>/ skladiščenje materiala na gradbišču</t>
  </si>
  <si>
    <t xml:space="preserve">/ vse potrebno delo </t>
  </si>
  <si>
    <t>/ vse potrebne transporte do mesta vgrajevanja</t>
  </si>
  <si>
    <t>/ vsa potrebna pripravljalna dela</t>
  </si>
  <si>
    <t xml:space="preserve">Vsa zemeljska dela se morajo izvajati po določilih veljavnih tehničnih predpisov in normativov in skladno z navodili iz geotehničnega poročila. Obracuni izvršenih izkopov in zasipov se obračunavajo v rašcenem stanju. Pripravljalna in zaključna dela, zakoličenje objekta, postavitev profilov, prenosi višinskih točk in podobno, kot vsa potrebna zarisovanja mora izvajalec vkalkulirati v enotne cene. Pristojbine za odlaganje zemlje je vkalkulirati v enotne cene. Vsak dan pred pričetkom dela, zlasti po deževnem vremenu, topljenju snega, mraza, se morajo pregledati bočne strani izkopa in opraviti vsi potrebni varnostni ukrepi. Eventuelni stroški iz tega naslova so na strani izvajalca. Vsa dela morajo biti izvedena tehnično pravilno in po pravilih stroke.  V času izvajanja zemeljskih del je obvezen geomehanski nadzor. Geomehanski nadzor je potreben tako ob izkopu, med gradnjo in ob zasipu, ter po dokončanih delih. </t>
  </si>
  <si>
    <t>OSTALA DELA</t>
  </si>
  <si>
    <t>HIŠNI PRIKLJUČKI</t>
  </si>
  <si>
    <t>1.4</t>
  </si>
  <si>
    <t>MONTAŽNA DELA</t>
  </si>
  <si>
    <t>VODOVOD</t>
  </si>
  <si>
    <t>OSTALA DELA SKUPAJ</t>
  </si>
  <si>
    <t>5</t>
  </si>
  <si>
    <t>Ostala dela</t>
  </si>
  <si>
    <t>HIŠNI PRIKLJUČKI SKUPAJ</t>
  </si>
  <si>
    <t>4</t>
  </si>
  <si>
    <t>Izvedba vodovodnega priključka z navezavo  na novozgrajen cevovod,  z navrtalno objemko z ventilom – sistem ,,ZAK”  ali enakovreden, kpl. z vgradilno garnituro, cestno kapo in podložno ploščo, do 10 m  cevi/priključek PE 1" do 5/4", komplet s tesnilnim materialom.</t>
  </si>
  <si>
    <t>MONTAŽNA DELA SKUPAJ</t>
  </si>
  <si>
    <t>3</t>
  </si>
  <si>
    <t>lzvedba mikrobiološke in kemijske analize pitne vode s strani poblašcene organizacije.</t>
  </si>
  <si>
    <t>Dezinfekcija in sanitarni preskus vodovoda.</t>
  </si>
  <si>
    <t>Tlačni preskus vodotesnosti cevovoda - celotno omrežje</t>
  </si>
  <si>
    <t>Izpiranje vodovoda in odzračevanje. Izvede upravljalec sistema.</t>
  </si>
  <si>
    <t>lzvedba navezav na obstoječe omrežje. lzvede upravljavec sistema.</t>
  </si>
  <si>
    <t>NH100</t>
  </si>
  <si>
    <t>FF100 x1000</t>
  </si>
  <si>
    <t xml:space="preserve">EV100 z vgradno garnituro. Klin zasuna zaščiten z EPDM elastomerno gumo. Vreteno zasuna izdelano iz nerjavečega jekla. Tesnenje a vretenu izvdeno s tesnilom iz NBR. Ustrezati mora standardu SIST EN 1074-2. Pritrditev vgradne garniture na zasun z nivojem. </t>
  </si>
  <si>
    <t>N100</t>
  </si>
  <si>
    <t>Let. Prirobnica 100</t>
  </si>
  <si>
    <t>Končnik 100</t>
  </si>
  <si>
    <t>Obojka 100</t>
  </si>
  <si>
    <t>univerz. spojka 100</t>
  </si>
  <si>
    <t>Dobava in vgradnja nadzemnega hidranta NH100</t>
  </si>
  <si>
    <t>d100</t>
  </si>
  <si>
    <t>d90</t>
  </si>
  <si>
    <t>Dobava, transport, raznos in montaža oplaščenih PE HD cevi po EN 12201, tip PE 80 za elektrofuzijsko spajanje, delovni tlak 16 bar, RC.</t>
  </si>
  <si>
    <t>Montažna dela</t>
  </si>
  <si>
    <t>GRADBENA SKUPAJ</t>
  </si>
  <si>
    <t>Dobava in vgradnja sidrnih blokov ob hidrantu in ventilih.</t>
  </si>
  <si>
    <t>Dobava in nasutje gramoznih krogel ob hidrantu (za ponikanje vode).</t>
  </si>
  <si>
    <t>Odvoz izkopanega materiala na trajno deponijo do 20km.</t>
  </si>
  <si>
    <t>Dobava in polaganje signalne traku.</t>
  </si>
  <si>
    <t>Zasip cevi z gramozom, po plasteh po 30cm z utrjevanjem, strojno. V območju utrjenih površin se jarek zasipa do višine zgornjega ustroja in komprimira na vrednost 30 MN/m2. Lahko se uporabimo izkopan gramoz, po predhodni potrditvi geomehanika.</t>
  </si>
  <si>
    <t xml:space="preserve">Zasip cevi v coni cevovoda v plasteh 20-30 cm z materialom granulacije 0-4  mm, ter komprimacijo do zbitosti 95 % SPP z lahkim komprimacijskim sredstvom - bočno nabijanje.
</t>
  </si>
  <si>
    <t xml:space="preserve">Dobava in vgraditev peščenega materiala za peščeno posteljico (0-4 mm) s komprimacijo do zbitosti 95 % SPP, po globinski zakoličbi nivelete in izravnavo do točnosti +-0,5 cm. Debelina peščene posteljice je 10 cm, vključno z nabavo in dobavo peščenega materiala.
</t>
  </si>
  <si>
    <t>Planum naravnih temeljnih tal v lahki zemljini. do +-3cm.</t>
  </si>
  <si>
    <t>Ročni izkop in zasip pri prevezavah na obstoječ.
cevovod ter v bližini ostalih komunalnih inštalacij</t>
  </si>
  <si>
    <t>Kombinirani strojno-ročni izkop v terenu lll-lV,
kategorije v razmerju 80:20, širine do 1m, globine do 1.5m,z odlaganjem 1m od roba gradbene jame,z izvedbo vseh zaščitnih in varnostnih ukrepov.</t>
  </si>
  <si>
    <t>Gradbena dela</t>
  </si>
  <si>
    <t>Ureditev provizorijev za prehod preko gradbene jame v času izvedbe.</t>
  </si>
  <si>
    <t>Zakoličba obstoječega vodovoda.</t>
  </si>
  <si>
    <t>Zakoličba trase cevovoda.</t>
  </si>
  <si>
    <t>Preddela</t>
  </si>
  <si>
    <t>VOZIŠČNA KONSTRUKCIJA</t>
  </si>
  <si>
    <t>Dobava in polaganje opozorilnega traku</t>
  </si>
  <si>
    <t>Dobava in vgradnja STIGMAFLEX cevi fi110 z vlečno Fe žico, zasip z izkopom in zbijanjem na 93-97% prostorske gostote. (izven vozišča)</t>
  </si>
  <si>
    <t>1.7 Tuje storitve</t>
  </si>
  <si>
    <t>1.6 Zaščita in prestavitev komunalnih vodov</t>
  </si>
  <si>
    <r>
      <t>Izdelava tankoslojne prečne in ostalih označb na vozišču z enokomponentno rumeno barvo, vključno 250 g/m</t>
    </r>
    <r>
      <rPr>
        <vertAlign val="superscript"/>
        <sz val="10"/>
        <color theme="1"/>
        <rFont val="Arial"/>
        <family val="2"/>
        <charset val="238"/>
      </rPr>
      <t>2</t>
    </r>
    <r>
      <rPr>
        <sz val="10"/>
        <color theme="1"/>
        <rFont val="Arial"/>
        <family val="2"/>
        <charset val="238"/>
      </rPr>
      <t xml:space="preserve"> posipa z drobci / kroglicami stekla, strojno, debelina plasti suhe snovi 200 </t>
    </r>
    <r>
      <rPr>
        <sz val="10"/>
        <color theme="1"/>
        <rFont val="Symbol"/>
        <family val="1"/>
        <charset val="2"/>
      </rPr>
      <t>m</t>
    </r>
    <r>
      <rPr>
        <sz val="10"/>
        <color theme="1"/>
        <rFont val="Arial"/>
        <family val="2"/>
        <charset val="238"/>
      </rPr>
      <t>m, površina označbe do 0,5 m</t>
    </r>
    <r>
      <rPr>
        <vertAlign val="superscript"/>
        <sz val="10"/>
        <color theme="1"/>
        <rFont val="Arial"/>
        <family val="2"/>
        <charset val="238"/>
      </rPr>
      <t>2</t>
    </r>
  </si>
  <si>
    <t>Doplačilo za izvedbo prekinjene črte, raster 5-5-5.</t>
  </si>
  <si>
    <t>Dobava in pritrditev prometnega ogledalo, podloga iz vroče cinkane jeklene pločevine, znak z odsevno folijo 2. vrste, dolžina stranice 800mm/1000mm</t>
  </si>
  <si>
    <t>Dobava in pritrditev osmerokotnega prometnega znaka, podloga iz vroče cinkane jeklene pločevine, znak z odsevno folijo 2. vrste, dolžina stranice 600 mm</t>
  </si>
  <si>
    <t>Dobava in pritrditev kroglega prometnega znaka fi 600mm, podloga iz vroče cinkane jeklene pločevine, znak z odsevno folijo 2. vrste.</t>
  </si>
  <si>
    <t>Dobava in vgraditev stebrička za prometni znak iz vroče cinkane jeklene cevi s premerom 64 mm, dolge 3000 mm</t>
  </si>
  <si>
    <t>Dobava in vgraditev stebrička za prometni znak iz vroče cinkane jeklene cevi s premerom 64 mm, dolge 2500 mm</t>
  </si>
  <si>
    <t>Dobava in vgraditev rešetke iz duktilne litine z nosilnostjo 250 kN, prereza 450/450 mm, protihrupnim vložkom. Vključno s tipsko AB razbremenilno ploščo in AB vencem. Pokrov izdelan v skladu s standardom EN124.  Požiralnik.</t>
  </si>
  <si>
    <t>Dodatek za izdelavo dvoslojne mulde, širine 50cm.</t>
  </si>
  <si>
    <t xml:space="preserve">Izdelava kanalizacije iz cevi iz pvc-uk, vključno s podložno plastjo iz zmesi kamnitih zrn, premera 20 cm, v globini do 1,0 m. Gladka debelostenska.                                                                                     </t>
  </si>
  <si>
    <t>Dobava in vgraditev peščenega materiala granulacije 0 do 16 mm za peščeno ležišče cevi (POSTELJICA+OBSIP) s sprotno višinsko kontrolo do predpisane kote dna cevi (10cm + D/10) z komprimacijo do stopnje 97% SPP, vključno z nabavo in transportom materiala.</t>
  </si>
  <si>
    <t>VOZIŠČNE KONSTRUKCIJE SKUPAJ</t>
  </si>
  <si>
    <t>Izdelava obrabnonosilne plasti bituminizirane zmesi AC8 surf B70/100 A4 Z2 v debelini 3cm.</t>
  </si>
  <si>
    <t>Izdelava nosilne plasti bituminizirane zmesi AC22 base B70/100 A4 v debelini 7 cm.</t>
  </si>
  <si>
    <t>1.3 Voziščne konstrukcije</t>
  </si>
  <si>
    <t>Široki izkopi lahke zemljine, s transportom 10 km. Mešanica z obst. tamponom.</t>
  </si>
  <si>
    <t>Široki izkopi lahke zemljine, s transportom 10 km.</t>
  </si>
  <si>
    <t>Odstranitev druge urbane opreme na trajno deponijo (konfini, drogovi,….).</t>
  </si>
  <si>
    <t xml:space="preserve">Demontaža in odstranitev prometnega ogledala. Na trajno deponijo. </t>
  </si>
  <si>
    <t xml:space="preserve">Demontaža in odstranitev prometnih znakov. Na začasno deponijo. </t>
  </si>
  <si>
    <t>ELEKTRO INSTALACIJE SKUPAJ</t>
  </si>
  <si>
    <t>SIGNALNE IN KOMUNIKACIJSKE INSTALACIJE   - SKUPAJ</t>
  </si>
  <si>
    <t>INSTALACIJA TV</t>
  </si>
  <si>
    <t>VIDEO DOMOFON</t>
  </si>
  <si>
    <t>VSTOPNA KONTROLA</t>
  </si>
  <si>
    <t>VIDEO NADZOR</t>
  </si>
  <si>
    <t xml:space="preserve">KLICNI IN KOMUNIKACIJSKI SISTEM </t>
  </si>
  <si>
    <t>MULTIMEDIJA</t>
  </si>
  <si>
    <t>JAVLJANJE POŽARA</t>
  </si>
  <si>
    <t>UNIVERZALNO OŽIČENJE</t>
  </si>
  <si>
    <t>SIGNALNE IN KOMUNIKACIJSKE INSTALACIJE</t>
  </si>
  <si>
    <t>MOČNOSTNE ELEKTRIČNE INSTALACIJE   - SKUPAJ</t>
  </si>
  <si>
    <t xml:space="preserve">DEMONTAŽNA DELA </t>
  </si>
  <si>
    <t>6</t>
  </si>
  <si>
    <t>STRELOVODNA INSTALACIJA</t>
  </si>
  <si>
    <t>DOVOD IN RAZVOD MOČI</t>
  </si>
  <si>
    <t>RAZDELILCI</t>
  </si>
  <si>
    <t>INSTALACIJSKI MATERIAL</t>
  </si>
  <si>
    <t>RAZSVETLJAVA</t>
  </si>
  <si>
    <t>MOČNOSTNE ELEKTRIČNE INSTALACIJE</t>
  </si>
  <si>
    <t>REKAPITULACIJA</t>
  </si>
  <si>
    <t>INSTALACIJA TV  - SKUPAJ</t>
  </si>
  <si>
    <t>Brezšivne plastificirane cevi, položene podometno, komplet s pritrdilnim priborom, fi 16 mm</t>
  </si>
  <si>
    <t>-</t>
  </si>
  <si>
    <t xml:space="preserve">Drobni instalacijski material 
</t>
  </si>
  <si>
    <t>Zagon sistema</t>
  </si>
  <si>
    <t>FM/TV stenska vtičnica, IEC/IEC</t>
  </si>
  <si>
    <t>KABEL KOAKS. SAMOGASNI GI 17.8dB/800/100m</t>
  </si>
  <si>
    <t>Koaks.11mm,Al/PE/Al,56%SnCu,11dB@800MHz,črn</t>
  </si>
  <si>
    <t>F priključek za krimp. Za Koaks.11</t>
  </si>
  <si>
    <t>F priključek CRIMP za 6.6mm kable</t>
  </si>
  <si>
    <t>Zaključnu upor F 75 ohm</t>
  </si>
  <si>
    <t>4 vejni UBB odcepnik 14dB(5-2150MHz)mali</t>
  </si>
  <si>
    <t>2 vejni UBB delilnik (5-2150MHz) mali</t>
  </si>
  <si>
    <t>Distribucijski ojačevalnik, 124 dBuV, Lokalno napajan</t>
  </si>
  <si>
    <t>Plastična N/O ali P/O doza 15 * 11 * 07</t>
  </si>
  <si>
    <t>Omarica N/O kovinska 800x600x250mm</t>
  </si>
  <si>
    <t>Dobava in montaža materiala</t>
  </si>
  <si>
    <t>8.</t>
  </si>
  <si>
    <t>VIDEO DOMOFON  - SKUPAJ</t>
  </si>
  <si>
    <t xml:space="preserve">Montaža opreme:
- montaža, vezava in označevanje elementov na pripravljeno instalacijo,  
- spuščanje sistema v pogon,
- preizkus sistema,
- primopredaja sistema in poučitev uprabnika          </t>
  </si>
  <si>
    <t>fi 16 mm</t>
  </si>
  <si>
    <t>Brezšivne plastificirane cevi, položene podometno, komplet s pritrdilnim priborom:</t>
  </si>
  <si>
    <t>FTP CAT 6</t>
  </si>
  <si>
    <t>Dobava in montaža kabla delno po kabelski polici, delno v IST kanalih, delno po priponah, delno podometno, ….., komplet</t>
  </si>
  <si>
    <t>Podnožje monitorja s slušalko - namizno</t>
  </si>
  <si>
    <t>Barvni video domofon v sestavi:
2x video kamera z pozivnim modulom 
1x video monitor
2x tipka
1x centrala videodomofona
enakovredno kot npr.: TCS</t>
  </si>
  <si>
    <t>7.</t>
  </si>
  <si>
    <t>VSTOPNA KONTROLA  - SKUPAJ</t>
  </si>
  <si>
    <t>Sistem mora biti prosto programabilen, tako da ima naročnik naknadno sam možnost preprogramiranja</t>
  </si>
  <si>
    <t>Opomba!</t>
  </si>
  <si>
    <t xml:space="preserve">-  parametriranje sistema,
- spuščanje sistema v pogon,
- preizkus sistema,
- primopredaja sistema in poučitev uprabnika          </t>
  </si>
  <si>
    <t>Delo na sistemu</t>
  </si>
  <si>
    <t>I.C. 13,5mm</t>
  </si>
  <si>
    <t>Dobava in montaža instalacijske cevi za polaganje podomet</t>
  </si>
  <si>
    <t>Dobava in montaža kablov</t>
  </si>
  <si>
    <t xml:space="preserve">Preklopnik 2/1 za miš, tipkovnico in monitor </t>
  </si>
  <si>
    <t xml:space="preserve">16 x 10/100/1000 Port switch 
16-portno Fast Ethernet stikalo, 2x slot za mini Gbic. </t>
  </si>
  <si>
    <t>Vgradnja opreme v komunikacijsko vozlišče</t>
  </si>
  <si>
    <t>Električna ključavnica, trajna odprtost (DC12V)- majhna  poraba</t>
  </si>
  <si>
    <t xml:space="preserve">Dobava programskega paket a za kontrolo pristopa, podpora različnih orabnikov, SQL baza, navidezno neomejeno število uporabnikov in čitalcev, različni komunikacijski kanali (RS485, LAN) za različne lokacije, , avtomatsko generiranje skupine pristopa, prosto programiranje makrojev za napredne uporabnike </t>
  </si>
  <si>
    <t>Brezkontaktna ISO kartica, 125kHz, H4000, s tiskom številke</t>
  </si>
  <si>
    <t>Tipka - gobica za odpiranje vrat (enostavno odpiranje)</t>
  </si>
  <si>
    <t xml:space="preserve">Čitalnik brezkontaktnih kartic (125kHz, H4000) čitalna razdalja 20cm, zunanje napajanje </t>
  </si>
  <si>
    <t>6.</t>
  </si>
  <si>
    <t>VIDEO NADZOR   - SKUPAJ</t>
  </si>
  <si>
    <t xml:space="preserve">Prevozni in manipulativni stroški, drobni material, nepredvideno, </t>
  </si>
  <si>
    <t xml:space="preserve">Montaža opreme:
- montaža, vezava in naslavljanje elementov na pripravljeno instalacijo,  
- parametriranje sistema,
- preizkus sistema,
- spuščanje sistema v pogon,
- predaja sistema in poučitev uporabnika.                                                                                                                                                                                                                                                        </t>
  </si>
  <si>
    <t>UTP (4x2x0,22 mm2) CAT 6</t>
  </si>
  <si>
    <t xml:space="preserve">Dobava in montaža kabla v IST ceveh, komplet </t>
  </si>
  <si>
    <t>Patch kabli l=3m</t>
  </si>
  <si>
    <t>Patch kabli l=0,5m</t>
  </si>
  <si>
    <t>Mrežni delilnik (patch panel) 24 x RJ45 priključkov, 19"</t>
  </si>
  <si>
    <t>Mrežno stikalo (switch) 16 portno Industrijsko oblikovano mrežno stikalo, Gigabit PoE + Switch. 16x 10/100 Mbps PoE Ethernet ports.2x Gigabit uplink Ethernet port in 2x Gigabit uplink SFP optični port.Vsak port omogoča do 30W izhodne moči, max. 380W. (Npr. UTEPO UTP7216E-POE)</t>
  </si>
  <si>
    <t>Trdi disk WD 6TB SATA 4, 64MB WD20PURX</t>
  </si>
  <si>
    <t>IP snemalna naprava HiK 8-CH , H265,, H264, H264+, do 8MP resolution recording, Max 16x IP kamere, izhod HDMI 4K(3840 x 2160 ) &amp; VGA  resolucije , 2 x SATA interface ( HDD do 6Tb ), brez HDD , 1x USB 2.0 in 1 x USB  3.0 , Alarm In/Out - 4/1 , Onvif , podpira tudi Android , iPAD2 , Iphone (kot npr. DS-7616NI-K2)</t>
  </si>
  <si>
    <t>Podnožje kamere (junction box DS-1280ZJ-DM21)</t>
  </si>
  <si>
    <t xml:space="preserve">IP camera HIK 4 megapixel , Kupola Outdoor ,H265+, H265,H264+,H264, kompresija, 1/3" Progressive CMOS, ICR, 30m IR Range, 0.01lux/F1.2 AGC on, 0 lux with IR, 2560x1440 , 2.8~12mm/F1.4 MOTO ZOOM, avto focus lens, 3D DNR, BLC,WDR 120dB , 12 Vdc/POE , Onvif, IP67 IK10 ,antivandal ohišje,, (kot npr. HIKVISION DS-2CD1743G0-IZ ) </t>
  </si>
  <si>
    <t>Ohišje kamere ogrevano</t>
  </si>
  <si>
    <t xml:space="preserve">IP camera HiK 4 megapixel , Dome Outdoor, 1/3" Progressive CMOS,H265+, H265, H264+ H264 ,  2560x1440@30fps, 2,8 mm lens  , auto-iris, 0.01 Lux@F1.2,  0 Lux@IR, ICR, do 30m IR Range, outdoor IP67 IK10, SLOT za SD kartico do 128Gb, DC12V/PoE, 3D DNR, WDR 120dB , BLC , Onvif, (kot npr. HIKVISION DS-2CD 2143G0-I ) </t>
  </si>
  <si>
    <t xml:space="preserve">VIDEO NADZOR </t>
  </si>
  <si>
    <t>5.</t>
  </si>
  <si>
    <t>KLICNI IN KOMUNIKACIJSKI SISTEM  - SKUPAJ</t>
  </si>
  <si>
    <t xml:space="preserve">Transportni stroški
</t>
  </si>
  <si>
    <t xml:space="preserve">Šolanje uporabnika, navodila za uporabo
</t>
  </si>
  <si>
    <t>Spuščanje v pogon, preizkus delovanja</t>
  </si>
  <si>
    <t xml:space="preserve">Konfiguracija sistema po želji porabnika
</t>
  </si>
  <si>
    <t xml:space="preserve">Montaža in vezava elementov  </t>
  </si>
  <si>
    <t>Sodelovanje pri izvedbi kablske inštalacije</t>
  </si>
  <si>
    <t>Drobni instalacijski material, slepi pokrovi…</t>
  </si>
  <si>
    <t xml:space="preserve"> plastična rebrasta cev Ø32mm</t>
  </si>
  <si>
    <t xml:space="preserve"> plastična rebrasta cev Ø16mm</t>
  </si>
  <si>
    <t xml:space="preserve"> F/FTP cat 6</t>
  </si>
  <si>
    <t xml:space="preserve"> NHXH  2x4 mm²</t>
  </si>
  <si>
    <t xml:space="preserve"> IY(St)Y 2x2x0.6 mm B2ca</t>
  </si>
  <si>
    <t xml:space="preserve"> IY(St)Y 4x2x0.6 mm B2ca</t>
  </si>
  <si>
    <t xml:space="preserve"> IY(St)Y 10x2x0.6 mm B2ca</t>
  </si>
  <si>
    <t xml:space="preserve"> IY(St)Y 4x2x0.8 mm B2ca</t>
  </si>
  <si>
    <t>Telekomunikacijski vodnik s plastično izolacijo in Cu vodnikom HALOGENFREE</t>
  </si>
  <si>
    <t>Programska oprema, mediLog
Programski modul za arhiviranje dogodkov klicnega in komunikacijskega sistema (programska licenca).</t>
  </si>
  <si>
    <t>Doza E2
Vgradna doza za sobni terminal</t>
  </si>
  <si>
    <t>Doza E1
Vgradna doza za sobne svetilke.</t>
  </si>
  <si>
    <t>Nadometno distribucijsko ohišje
Nadometno ohišje za montažo sobne elektronike in vezavo podatkovnega vodila.
Sestava:
- dimenzije (ŠxVxG)  150 x 110 x 70 mm</t>
  </si>
  <si>
    <t>Ohišje za napajalnik in/ali TCP/IP prehod
Prazna ohišje s standardno DIN-letev 35 x 15 mm za
montaža centralnih modulov/komponent.
Sestava:
- možna montaža DIN letve
- dimenzije (ŠxVxG)  400 x 432 x 185 mm
- teža 3.1 kg</t>
  </si>
  <si>
    <t xml:space="preserve">Napajalnik 230VAC/27VDC-9A
Napajenje sistem z SELV (varnostno ekstra nizko napetostjo), prilagojen zahtevam klicnih sistemov.
Funkcijske lastnosti:
- vhod: 230VAC, 1.2A, 47-63Hz
- izhod: 27VDC, 9A (kratkostični tok 10.7 A), SELV (razred zaščite III)
- galvanska ločitev izhoda od ohišja in omrežja
- stabilizirana napetost, zaščita pred kratkim stikom
- izpolnjuje varnostni standard: VDE 0834, EN 62368-1
- izpolnjuje EMC standard: EN 61000-6-1, EN 61000-6-3
- certificirano po strandardu DIN VDE 0834 del 1 in del 2
- stopnja varnostne zaščite: I
- IP zaščita: IP20
Sestava:
- dimenzije (ŠxVxG) 70x133x136 mm
- pritrditev na standardno DIN letvico  </t>
  </si>
  <si>
    <t>TCP/IP prehod 
Je glavna enota oddelka, ki nadzira delovanje vseh LON modulov na oddelku in povezuje LON podatkovno vodilom znotraj oddelkov z LAN vodilom med oddelki in Care Com strežnikom. Vključuje tudi funkcije drugih LON elementov in s tem dodatno povečuje funkcionalnost sistema.
Funkcijske lastnosti:
- povezava z drugimi TCP/IP vmesniki preko LON ali LAN
- 2 LON podatkovna segmenta
- galvasnko ločen podatkovni ojačevalnik za posamezni segment
- kontrolna enota za govorno komunikacijo znotraj oddelka ali med oddelki 
- stikalo za LAN vrata 1, 2 in 3
- nadzor do 119 elementov oddelka
- nadzor do 10 elementov centralnega omrežja, ki so dodeljeni TCP/IP prehodu
- spominski prostor za konfiguracijske podatke oddelka
- govorna komunikacija med oddelku po VoIP, maksimalno dve povezavi preko posameznega prehoda
- 5 analognih audio kanalov znotraj oddelka, 1 audio kanal za centralno omrežje
- RS232 vrata
- RS485 vrata
- 4 brezpotencialni vhodi
- 1 izhod za prikaz napake
- konfiguracija prek programskega paketa ZetLon in NetInst
- potrebuje permanenten IP naslov
Sestava:
- montaža na standardno DIN letev 35x7.5 mm
- napajanje 24 VDC/max. 12 A
- tokovna poraba TCP/IP prehoda: 190 mA v mirovanju, 350 mA v aktivnem stanju
- certificirano po strandardu DIN VDE 0834 del 1 in del 2
- IP zaščita: IP 00
- dimenzije (ŠxVxG) 246x50x128 mm
- ohišje iz ABS plastike zelene barve</t>
  </si>
  <si>
    <t xml:space="preserve">Adapter za medicinsko letev
Adapter za montažo (namestitev) nosilca ročnega tipkala na medicinsko letev.
Funkcijske lastnosti:
- montaža nosilca na medicinsko letev
Sestava:
- kovinski nosilec v beli barvi (RAL 9016) </t>
  </si>
  <si>
    <t xml:space="preserve">Nosilec ročnega tipkala
Nosilec za hranjenje VarioLine ročnih tipkal tipkal. Montaža je mogoča na steno ali posteljno omarico.
Funkcijske lastnosti:
- hranjenje VarioLine prenosnih tipkal
- v povezavi z nosilcem se poveča jakost audio signala na aparatu pacienta
Sestava:
- ohišje iz bele protimikrobne ABS plastike (RAL 9016) </t>
  </si>
  <si>
    <t>Ročno tipkalo 1KT, 2LT
Ročno tipkalo za aktiviranje klica in upravljanje drugih zunanjih naprav (luči).
Funkcijske lastnosti:
- DIN VDE nadzorovanje klicnega panela
- otipljiva 3D folijska tipkovnica, tipke so delujoče po celotni površini
- kontrola luči prek relejev skladno z DIN EN 60669-2-1/2 in uporabo SELV napetosti  
- 15 polni Sub-D konektor, ki se iz vtičnice izvleče iz vseh strani
- certificirano po strandardu DIN VDE 0834 del 1 in del 2
- področje zaščite: A
- IP zaščita: IP 54
Sestava:
- folijska 3D membranska tipkovnica
- rdeča tipka za klic sestre z VDE nadzorom 
- osvetljevalni in pomirjevalni svetlobni indikator
- rumeni tipki za vklop bralne in splošne razsvetljave
- 3 m fleksibilni kabel s sub-D 15 polnim konektorjem
- ohišje folijska tipkovnica, kabel, vtikač izdelan iz protimikrobnega materialal 
- dimenzije (ŠxVxG) 62x134x20 mm
- teža 147g
- ohišje/pokrov iz bele protimikrobne ABS plastike (RAL 9016)
- odporno na čistila uporabljena v zdravstvu</t>
  </si>
  <si>
    <t>Panel klica in reseta
Panel za aktiviranje in prekinitev klica namenjen za priklop na vhodno klicno linijo sobne elektronike.
Funkcijske lastnosti:
- rdeča klicna tipka s simbolom sestre
- zelena tipka s simbolom za prekinitev
- osvetljevalni in pomirjevalni svetlobni indikator
- IP zaščita: IP 40
- certificirano po strandardu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</si>
  <si>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pnevmatski 
Klicni panel za aktiviranje klica prek stisljive žogice namenjen za priklop na vhodno klicno linijo sobne elektronike. 
Funkcijske lastnosti:
- tipkalo z aktiviranjem klica prek stisljive žogice
- 2 m gumijaste cevi z aktivacijsko žogico
- pomirjevalna lučka
- funkcijske lastnosti panela se nastavijo z ustreznimi vtičniki
- certificirano po strandardu DIN VDE 0834 del 1 in del 2
Sestava:
- podomentne izvedbe za montažo na dozo fi60mm z vijaki za montažo elementov
- ohišje/pokrov iz bele ABS plastike RAL 9010
- brezvijačna pritrditev pokrova
- odporno na čistila uporabljena v zdravstvu
- dimenzije (ŠxV) 80x80 mm</t>
  </si>
  <si>
    <t>Panel klica potezni
Klicni panel za aktiviranje klica prek vrvice namenjen za priklop na vhodno klicno linijo sobne elektronike.
Funkcijske lastnosti:
- tipkalo z aktiviranjem klica prek vrvice
- 3 m rdeča vrvica z dvema rdečima ročajema, protimikrobna 
- pomirjevalni svetlobni indikator
- funkcijske lastnosti panela se nastavijo z ustreznimi vtičniki
- IP zaščita: IP 42
- certificirano po strandardu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</si>
  <si>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Klicni panel za aktiviranje klica namenjen za priklop na vhodno klicno linijo sobne elektronike.
Funkcijske lastnosti:
- rdeča klicna tipka s simbolom sestre
- osvetljevalni in pomirjevalni svetlobni indikator
- IP zaščita: IP 42
- certificirano po strandardu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</si>
  <si>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z vtičnico Sub-D 15 polna, VDE
Klicni panel za aktiviranje klica prek tipke na panelu ali priključenem ročnem tipkalu. Namenjen za priklop na sobno elektroniko.
Funkcijske lastnosti:
- rdeča klicna tipka s simbolom sestre
- 15 polna Sub-D vtičnica z VDE licenco 
- osvetljevalni in pomirjevalni svetlobni indikator
- funkcijske lastnosti panela se nastavijo z ustreznimi vtičniki
- certificirano po strandardu DIN VDE 0834 del 1 in del 2
Sestava:
- panel je podomentne izvedbe za montažo na dozo fi60mm z vijaki za montažo elementov
- ohišje/pokrov iz bele ABS plastike RAL 9010
- brezvijačna pritrditev pokrova
- odporno na čistila uporabljena v zdravstvu
- dimenzije klicnega panela (ŠxV) 80x80 mm</t>
  </si>
  <si>
    <t>Panel klica reseta in prisotnosti, brnalo
Klicni panel za aktiviranje klica, prekinitev aktiviranega klica in aktiviranje prisotnosti. Namenjen za priklop na sobno elektroniko.
Funkcijske lastnosti:
- rdeča klicna tipka z ustreznim simbolom (simbol odvisen od namembnosti)
- zelena tipka s simbolom prisotnosti
- osvetljevalni in pomirjevalni svetlobni indikator
- brnalo
- funkcijske lastnosti panela se nastavijo z ustreznimi vtičniki
- IP zaščita: IP 40
- certificirano po strandardu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</si>
  <si>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 funkcija gumba prisotnost je mogoče konfigurirati s konfiguracijskim programskim orodjem
- elektronika za kontrolo in eveluacijo:
6 enakovrednih, prosto nastavljivih klicnih linij za priklop klicnih panelov za postelje, sobo, sanitarni prostor skupaj z osvetljevalnim in pomirjevalnim svetlobnim indikatorjem
kontrolo in eveluacijo šestih barvnih svetlobnih polj sobne signalne svetilke
kontrolo eksternega zvočnika (na primer za toaletni prostor)
- posodobitev strojnega programa preko USB vrat s pomočjo USB flash pomnilnika (tip mini-B)
- izpolnjuje zahteve standarda DIN VDE 0834 del 1 in del 2
Sestava:
- integriran širokopasovni zvočnik in mikrofon
- barvni grafični na dotik občutljiv prikazovalnik v velikosti 5x8 cm z ločljivostjo 320x240 točk 
- membranska tipkovnica z:
klicno tipko, rdeče barve, z osvetljevalnim in pomirjevalnim LED svetlobnim indikatorjem
tipko prisotnosti , zelene barve, z osvetljevalnim in pomirjevalnim LED svetlobnim indikatorjem
tipko prisotnosti , rumene barve, z osvetljevalnim in pomirjevalnim LED svetlobnim indikatorjem
prosto nastavljivo klicno tipko, modre barve s simbolom S, z osvetljevalnim in pomirjevalnim LED svetlobnim indikatorjem (za posebne klice, na primer reanimacijo)
tipka za odgovor/sprejem, sive barve, z LED indikatorjem
LED svetlobni indikator za prikaz aktivnih klicev
- integriran RFID sprejemnik v skladu z ISO/IEC 15693, frekvenca 13.56 MHz
- USB vrata (tip mini-B) za posodobitev strojnega programa
- IP zaščita: IP40
- dimenzije (ŠxVxG) 95x218x21 mm
- ohišje iz bele protimikrobne ABS plastike (RAL 9016)</t>
  </si>
  <si>
    <t>Montažno priključno podnožje
Montažno podnožje s priključnim modulom za priključitev in montažo sobnega LON terminala na podometno dozo S2 ali E2.
Služi kot distibutor za priključitev sobnih klicnih panelov, sistemskega vodila in RS 485 vodila.
Funkcijske lastnosti:
- podnožje iz bele ABS plastike (RAL 9016)
Sestava:
- dimenzije (ŠxVxD) 92x213x25 mm</t>
  </si>
  <si>
    <t xml:space="preserve">LED signalna svetilka z elektroniko, dome
Vizualno signalizira aktivirane klice v sobi.  S štirimi barvnimi polji signalizira aktivirano prisotnost, klic in napako na hodniku in sicer:
- z belim barvnim poljem signalizira aktiviran klic v sanitarno toaletnih prostorih (wc, tus)
- z rdečim barvnim poljem signalizira aktiviran klic v sobi
- z zelenim barvnim poljem signalizira aktivirano prisotnost medicinsko negovalnega osebja  
- z rumenim barvnim poljem signalizira aktivirano prisotnost višjega medicinskega osebja
Kontrolna elektronika vgrajena v ozadje svetilke služi komunikaciji med paneli v sobi in sistemskim podatkovnim vodilom, po katerem se prenašajo vsi sistemski podatki.
Funkcijske lastnosti:
- pet svetilnih barvnih polja za vizualni prikaz prisotnosti, klicev in napak na hodniku
- kontrolna elektronika deluje kot distributer za sobne panele
- osem prosto programabilnih nadzorovanih vhodov in izhodov za priklop klicnih panelov v skladu z DIN VDE 0834
- osem izhodov za pomirjevalni svetlobni indikator vsake klicne linije za nedvoumno vizualno indikacijo klica v prostoru
- serijski vmesnik za kontrolo senzorjev LF in IR, ter celičnih terminalov
- 5 izhodov za vizualno signaliziranje z LED svetilko
- 2 izhoda za akustično signaliziranje inteernega in eksternega brnala
- delovno napetostno območje od 19 do 28 VDC
- tokovna poraba 20mA v mirovanju
- certificirano po strandardu DIN VDE 0834 del 1 in del 2
Sestava:
- sobna kontrolna elektronika (8  vhodnih klicnih linij, 5 izhodov za vizualno signaliziranje, 2 izhoda za akustično signaliziranje) 
- dimenzije (ŠxVxG) 90x110x46 mm
- ohišje iz bele protimikrobne ABS plastike (RAL 9016) , prozoren pokrov, montažno podnožje iz ABS plastike (RAL 1013)
</t>
  </si>
  <si>
    <t>LED signalna svetilka brez elektronike, dome
Služi vizuelnemu prikazu aktiviranih prisotnosti, klicev in napak na klicnih linijah skladno s standardom DIN VDE 0834.
Funkcijske lastnosti:
- štiri barvna polja za vizualno signalizacijo z LED (belo, rdeča, zeleno, rumeno)
- četrto polje lahko signalizira dve barvi
  rumeno kot prisotnost
  modro kot reanimacijo
- delovno napetostno območje od 19 do 28 VDC
- tokovna poraba 20mA/LED
- certificirano po strandardu DIN VDE 0834 del 1 in del 2
Sestava:
- dimenzije (ŠxVxG) 90x110x46 mm
- ohišje iz bele protimikrobne ABS plastike (RAL 9016) , prozoren pokrov, montažno podnožje iz ABS plastike (RAL 1013)</t>
  </si>
  <si>
    <t>Priključni kabel za NCS
Priključni kabel za povezavo priključnega panela in NCS terminala dolžine 2m.
Sestava:
- kabel dolžine 2m  z RJ45 kontektorjem</t>
  </si>
  <si>
    <t xml:space="preserve">Priključni panel za NCS
Priključni set vsebuje povezovalni kabel za priklop NCS terminala na LON podatkovno vodilo z vtičnim panelom.
Sestava:
- ohišje iz bele protimikrobne ABS plastike (RAL 9016)
- priključna vtičnica 1xRJ45 s kovinskim oklopom
</t>
  </si>
  <si>
    <t>Namizni set za NCS
Služi kot montažni pribor za namizno izvedbo NCS terminala.
Funkcijske lastnosti:
- namizna namestitev NCS terminala
- priklop NCS terminala (LON, LAN)
Sestava:
- ohišje iz bele protimikrobne ABS plastike (RAL 9016)
- priključna ploščica 1xRJ10, 1xRJ45, 1xRJ45 s kovinskim oklopom</t>
  </si>
  <si>
    <t>Nadzorni terminal NCS touch
Služi prikazovanju aktiviranih/sprejetih klicev in njihove obdelave. Terminal prikazuje vse informacije o aktiviranih klicih, sporočilih, alarmih in napakah v sistemu. Omogoča govorno komunikacijo s klicočim pacientom in hkrati omogoča naslavljanje (klicanje) vseh sob bodisi, da so te označene s številkami ali tudi samo črkami. Glavne funkcije so izvedljive preko fizičnih tipk na terminalu, funkcionalno pogojene tipke pa so dosegljive na zaslonu občutljivem na dotik. Funkcionalnost in delovanje omenjenega terminala je nastavljiva s programskim orodjem ZetLon/NetInst.
Funkcijske lastnosti:
- listanje in obdelava prikazaih klicev
- sprejem/shranjevanje klicev
- govorna komunikacija v diskretnem ali prostoročnem načinu 
- filter za različne kategorije klicev
- prikaz aktiviranih prisotnosti oddelka
- selektiven prikaz in posredovanje vseh morebitnih napak
- nadzor sistemskih elementov dotičnega oddelka
- vklop/izklop združevanj med oddelki in skupinami
- izvajanje prednastavljenih povezav med oddelki in skupinami
- upravljanje prenosnih sprejemniko
- dodeljevanje sob/prostorov različnim negovalnim skupinam
- lahko deluje kot telefon
- tronivojsko nastavljanje glasnosti brnala za opozarjanje na klic v okviru dotičnega oddelka
- seznam: prisotnosti, sporočil, shranjenih klicev, napak
- sprememba dnevnih sprememb v nastavitvi sistema
- zaščita menujev z geslom
- možnost aktiviranje 5 izhodov
- možnost odpiranja vhodnih vrat z eno izmed tipk 
- možnost stenske ali namizne namestitve
- izpolnjuje EMC standard: EN 61000-6-1, EN 61000-6-3
- certificirano po strandardu DIN VDE 0834 del 1 in del 2
Sestava:
- osvetljen barvni prikazovalnik občutljiv na dotik 320x240 točk,  
- rdeča klicna tipka s simbolom sestre s pomirjevalnim svetlobnim indikatorjem
- 3 funkcijske tipke (vstop v menu, listanje, potrjevanje, shranjevanje, izbiro...)
- zelena tipka s simbolom prisotnostia (Prisotnost 1) s pomirjevalnim svetlobnim indikatorjem
- slušalka
- vgrajen zvočnik in mikrofon
- USB vrata (tip mini-B) za posodobitev glavnega programa
- IP zaščita: IP40
- dimenzije (ŠxVxG) 171x63x200 mm
- ohišje iz bele protimikrobne ABS plastike (RAL 9016)</t>
  </si>
  <si>
    <t>4.</t>
  </si>
  <si>
    <t>MULTIMEDIJSKA OPREMA - SKUPAJ</t>
  </si>
  <si>
    <t>OPREMA ZA PRIKAZOVANJE ČASA - SKUPAJ</t>
  </si>
  <si>
    <t>Nastavitev ur, zagon , programiranje na izvedeno instalacijo in montirane ure</t>
  </si>
  <si>
    <t>7</t>
  </si>
  <si>
    <t>Izvedba instalacije  in montaža ur ( elektro izvajalec)</t>
  </si>
  <si>
    <t xml:space="preserve">Kabel NHXMH 2 x 1,5 mm2  za ure                                       </t>
  </si>
  <si>
    <t>Dvostranska  relejska minutna ura Fi 300  2VME-31 z nosilcem</t>
  </si>
  <si>
    <t>Enostranska  relejska minutna ura Fi 300 VME-31</t>
  </si>
  <si>
    <t>Matična ura s programatorjem HMPE700 + TR11 DCF Sprejemnik točnega časa</t>
  </si>
  <si>
    <t>OPREMA ZA PRIKAZOVANJE ČASA</t>
  </si>
  <si>
    <t>MULTIMEDIJSKA OPREMA SEJNE SOBE - SKUPAJ</t>
  </si>
  <si>
    <t>Manipulacijski stroški</t>
  </si>
  <si>
    <t>Drobni instalacijski in pritrdilni material</t>
  </si>
  <si>
    <t>Montaža in konfiguracija BARCO</t>
  </si>
  <si>
    <t>HDMI kabel 1m</t>
  </si>
  <si>
    <t>Montaža TV</t>
  </si>
  <si>
    <t>Montažni materiali in dela</t>
  </si>
  <si>
    <t>BARCO -  C-5 set enota za brezžični prenos vsebin iz računalnika na TV  v ful-HD resoluciji,  v kompletu je oddajniški "gumb "  - za USB priklop na PC-ju in sprejemnik ( za delovanje ni potrebno instalirati nobebnega softwerja).</t>
  </si>
  <si>
    <t>Konzola za stensko montažo, z možnostjo naklona</t>
  </si>
  <si>
    <t>MULTIMEDIJSKA OPREMA SEJNE SOBE</t>
  </si>
  <si>
    <t>OPREMA SPLOŠNEGA IN POŽARNEGA OZVOČENJA   - SKUPAJ</t>
  </si>
  <si>
    <t xml:space="preserve">Priklop opreme na postavljeno in označeno instalacijo, montirane zvočnike , drobni instalac. materiali, zagon opreme,nastavitve, dokumentacija , navodila za uporabo,  poučitev uporabnika.  </t>
  </si>
  <si>
    <t>Drobni potrošni material, manipulacijski stroški, dokumentacija</t>
  </si>
  <si>
    <t>Instalacijska cev fi 16mm</t>
  </si>
  <si>
    <t>Dobava in vgradnja doz za regulatorje  glasnosti   ( globoka doza Fi 60 )</t>
  </si>
  <si>
    <t>Montaža vgradnih  zvočnikov  z izdelavo izreza v stropu (WC-ji)</t>
  </si>
  <si>
    <t>Montaža nadometnih zvočnikov</t>
  </si>
  <si>
    <t>Izvedba instalacije za ozvočenje</t>
  </si>
  <si>
    <t xml:space="preserve">UTP CAT6A  kabel ( za mikrofon)               </t>
  </si>
  <si>
    <t>Brezhalogeni  finožični kabel  FG160M16 2 x 1,5 mm2                                                               cca</t>
  </si>
  <si>
    <t>Brezhalogeni  finožični kabel  FG160M16 3 x 1,5 mm2                                                               cca</t>
  </si>
  <si>
    <t>Instalacijski materiali in dela - dobava in  vgradnja</t>
  </si>
  <si>
    <t>Lokalni regulator glasnosti 0-30W/100V za dozo fi 60 ali modul ( za TEM program)  beli  SNA1040T</t>
  </si>
  <si>
    <t>Vgradni stropni  zvočnik 6/3/1,5W/100V, beli RC-06 (SEA)</t>
  </si>
  <si>
    <t>Nadometni stropni/stenski polkrožni zvočnik 6/3/1,5W/100V, beli BC-006 (SEA)</t>
  </si>
  <si>
    <t>Zvočni viri in regulatorji glasnosti  (SEA)</t>
  </si>
  <si>
    <t>Mikrofon za nujna  obvestila, RJ-45 priklop, nameščen pri receptorju (SEA)</t>
  </si>
  <si>
    <t>Rack omara 600x600 12 HE, z vrati s ključavnico</t>
  </si>
  <si>
    <t>napajalno polje z glavnim stikalom, daljinski vklop, razdelilec 230V, 2HE (SEA)</t>
  </si>
  <si>
    <t>Monitorski  panel z zvočnikom in regulatorjem, 6- vhodov, 1 HE (SEA)</t>
  </si>
  <si>
    <t>Digitalna enota za  predposneta (požarna) sporočila, vklop  avtomatsko iz požarne centrale, vgradno ohišje 2 HE (SEA)</t>
  </si>
  <si>
    <t>Digiralni močnostni ojačevalnik 4 x 150W/100V, 2 HE/19" (SEA)</t>
  </si>
  <si>
    <t>Internetni radio,  UBS/mp-3 predvajalnik , vgradno ohišje 1HE, kontrola preko Wi-Fi  s pameznimi telefoni ali tablicami  z aplikacijo .</t>
  </si>
  <si>
    <t>Mikser- ojačevalnik 120W/100V, vhodi za mikrofon RJ-45, linijski vhodi za internetni radio, računalnik,aux, 5 x reguliran izhod, vgradno ohišje 3 HE/19" ( SEA)</t>
  </si>
  <si>
    <t>Centralna  naprava ozvočenja SEA v sestavi:</t>
  </si>
  <si>
    <t>OPREMA SPLOŠNEGA IN POŽARNEGA OZVOČENJA</t>
  </si>
  <si>
    <t>3.</t>
  </si>
  <si>
    <t>JAVLJANJE POŽARA    - SKUPAJ</t>
  </si>
  <si>
    <t>Pregled požarnega sistema s strani pooblaščene osebe in izdaja potrdila za sistem do 200 javljalcev</t>
  </si>
  <si>
    <t>Storitev</t>
  </si>
  <si>
    <t>Sodelovanje tehnika na pregledu s strani pooblaščene osebe (Ekosystem, IVD,...)</t>
  </si>
  <si>
    <t>Delo</t>
  </si>
  <si>
    <t>Poučitev uporabnika in primopredaja sistema uporabniku</t>
  </si>
  <si>
    <t>Programiranje sistema</t>
  </si>
  <si>
    <t>Zagon sistema in poizkusno delovanje</t>
  </si>
  <si>
    <t>Finomontaža, vezava, adresiranje in označevanje (adresnih vmesnikov, VK, ostalo,..) na položne instalacije</t>
  </si>
  <si>
    <t>Finomontaža, vezava, adresiranje in označevanje (avtomatskih in ročnih javljalnikov, siren) na položene instalacije</t>
  </si>
  <si>
    <t>Finomontaža centrale, napajalnika, oddaljenega prikazovalnika, komunikacijskega modula,...</t>
  </si>
  <si>
    <t>Testiranje instalacij, nadzor nad polaganjem</t>
  </si>
  <si>
    <t>Razvodna doza n/o 80x80 s sponkami.</t>
  </si>
  <si>
    <t>Razvodna doza 80x80 s sponkami</t>
  </si>
  <si>
    <t>Cev fleksi 16 -oranžna (3 kabli)</t>
  </si>
  <si>
    <t>Cev fleksi 16</t>
  </si>
  <si>
    <t>PN cev 16 (3 kabli)</t>
  </si>
  <si>
    <t>PN cev 16</t>
  </si>
  <si>
    <t>Kanal NIK 17/17</t>
  </si>
  <si>
    <t>NIK 17/17</t>
  </si>
  <si>
    <t>Kabel NHXMH-J - 3 x 2,5 mm2, napajalni</t>
  </si>
  <si>
    <t>NHXMH 3x1,5 mm2</t>
  </si>
  <si>
    <t>Kabel Iy(St)y 2x2x0,8 mm2, senzorski - za požarne sisteme, halogenfree</t>
  </si>
  <si>
    <t>Iy(St)y 2x2x0,8 mm2</t>
  </si>
  <si>
    <t>Kabel Iy(St)y 1x2x0,8 mm2, senzorski - za požarne sisteme, halogenfree</t>
  </si>
  <si>
    <t>Iy(St)y 1x2x0,8 mm2</t>
  </si>
  <si>
    <t>Drobni material</t>
  </si>
  <si>
    <t>Označevalna nalepka požarna sirena  po SIST 1013</t>
  </si>
  <si>
    <t>Označevalna pl.</t>
  </si>
  <si>
    <t>Označevalna nalepka ročni javljalnik po SIST 1013</t>
  </si>
  <si>
    <t>Označevalna ploščica 20*30</t>
  </si>
  <si>
    <t>Adresibilna sirena za samostojno montažo v zanko</t>
  </si>
  <si>
    <t>Hochiki CHQ-WS2</t>
  </si>
  <si>
    <t>Podnožje adresibilne sirene CHQ-WPK</t>
  </si>
  <si>
    <t>Hochiki YBO-R/3(Red)</t>
  </si>
  <si>
    <t>dodatni napajalnik 24V, 5A po EN54</t>
  </si>
  <si>
    <t>Hochiki napajalnik</t>
  </si>
  <si>
    <t>Adresibilni vmesnik 4 izhodi (~230V/5A)/4 vhodi (nadzorovan) in izolatorjem- Hochiki</t>
  </si>
  <si>
    <t>Hochiki MRC4</t>
  </si>
  <si>
    <t>Adresibilni vmesnik 1 izhod (~230V/5A)/1 vhod (nadzorovan) in izolatorjem- Hochiki</t>
  </si>
  <si>
    <t>Hochiki MRC2</t>
  </si>
  <si>
    <t>9</t>
  </si>
  <si>
    <t>Pokrovček za ročni javljalnik Hochiki</t>
  </si>
  <si>
    <t>Hochiki Hinged Cover (PS200)</t>
  </si>
  <si>
    <t>8</t>
  </si>
  <si>
    <t>Adresibilni ročni javljalnik požara z ohišjem Hochiki.</t>
  </si>
  <si>
    <t>Hochiki HCP-E</t>
  </si>
  <si>
    <t>Podnožje za ročni javljalnik požara Hochiki.</t>
  </si>
  <si>
    <t>Hochiki SR Mounting Box</t>
  </si>
  <si>
    <t>vzorčna komora s cevjo in adresnim javljalnikom</t>
  </si>
  <si>
    <t>Hochiki SDP-2</t>
  </si>
  <si>
    <t>Adresibilni optični javljalnik Hochiki</t>
  </si>
  <si>
    <t>Hochiki ALK-E</t>
  </si>
  <si>
    <t>Podnožje z izolatorjem za adresibilne javljalnike požara Hochiki</t>
  </si>
  <si>
    <t>Hochiki YBO-R/SCI</t>
  </si>
  <si>
    <t>Podnožje za adresibilne javljalnike požara Hochiki</t>
  </si>
  <si>
    <t>Hochiki YBN-R/3</t>
  </si>
  <si>
    <t xml:space="preserve">Analogna adresabilna požarna centrala z ohišjem, uporabniškim vmesnikom, napajalnikom, s  4 x adresabilnimi zankami s 127 elementi. </t>
  </si>
  <si>
    <t>Hochiki FIRELINE 8 (8LDC) - ali enakovredna</t>
  </si>
  <si>
    <t>2.</t>
  </si>
  <si>
    <t>UNIVERZALNO OŽIČENJE   - SKUPAJ</t>
  </si>
  <si>
    <t>Pridobitev sistemske garancije proizvajalca 15 let Class F po standardu ISO/IEC11801 za opremo strukturiranega ožičenja</t>
  </si>
  <si>
    <t>Meritev optične instalacije (OTDR enostranska) in izdelava merilnih protokolov</t>
  </si>
  <si>
    <t>Meritev instalacije Class F (Cat 6E)  in izdelava merilnih protokolov</t>
  </si>
  <si>
    <t>fi 23 mm</t>
  </si>
  <si>
    <t>Opomba: aktivna oprema je zajeta v popisih opreme</t>
  </si>
  <si>
    <t>telefonski panel ISDN - 100x4</t>
  </si>
  <si>
    <t>*</t>
  </si>
  <si>
    <t>ozemljitvena letvica</t>
  </si>
  <si>
    <t>polica 19", do 30 kg</t>
  </si>
  <si>
    <t>el. razdelilec 9x230V, 19", 
1HU</t>
  </si>
  <si>
    <t>digitalni termostat s tipalom</t>
  </si>
  <si>
    <t>hladilna enota z 1 ventilatorjem</t>
  </si>
  <si>
    <t>LANmark-6A Ultim patch kabel Cat 6A oklopljen, LSZH 2m, oranžen</t>
  </si>
  <si>
    <t>LANmark-6A Ultim patch kabel Cat 6A oklopljen, LSZH 1m, oranžen</t>
  </si>
  <si>
    <t>KRONE letvica 20x2</t>
  </si>
  <si>
    <t>patch vodilo kovinsko odprto, 1 HU, 19",</t>
  </si>
  <si>
    <t>LANmark 6 A, Evo Snap-in konektor, Cat 6 A, oklopljen</t>
  </si>
  <si>
    <t>patch panel za 24 Snap-in konektorjev ,19", 1 HU,  izvlečne izvedbe, prazen</t>
  </si>
  <si>
    <t xml:space="preserve"> komunik.  omara   800 x800 x 2250, 19" AC 42 HU  z vertikalnimi vodili in s steklenimi vrati spredaj,  premična na kolesih, komplet :</t>
  </si>
  <si>
    <t>KO-P/T, KO-1/T, KO-2/T, KO-M/T</t>
  </si>
  <si>
    <t>Dobava  in montaža komunik.  omare  ustrezne dimenzije HU z vertikalnimi vodili s perforiranimi kovinskimi vrati spredaj in zadaj,  komplet po seznamu:</t>
  </si>
  <si>
    <t>razbremenilnik optičnih patch  kablov 19", 1HU</t>
  </si>
  <si>
    <t>sestavljanje in montaža opt. patch panela (do 12 vlaken)</t>
  </si>
  <si>
    <t>priprava opt. kabla za varjenje (do 12 vlaken )</t>
  </si>
  <si>
    <t>varjenje optičnega vlakna</t>
  </si>
  <si>
    <t>LANmark-OF Pigtail MM 9/125, LC,APC SM , 1,5m, LSZH</t>
  </si>
  <si>
    <t>optična kaseta s pokrovom in 12 kosov ščit optičnega  zvara</t>
  </si>
  <si>
    <t>LANmark-OF Snap-in Adaptor APC Singlemode LC-LC Duplex</t>
  </si>
  <si>
    <t>optični panel za  12 LC Snap in  adapterjev, 19", 1HU, izvlečne izvedbe, prazen</t>
  </si>
  <si>
    <t>KO-P/R, KO-1/R, KO-2/R, KO-M/R</t>
  </si>
  <si>
    <t>Dobava in polaganje kabla JY(St)Y-100x2x0,6mm, ter zaključek na obeh straneh</t>
  </si>
  <si>
    <t>Dobava  in polaganje optičnega kabla ALCATEL NEXANS , 12 vlaken, 50/125um, OM3, 10Gbps, SM, položen v zaščitni cevi φ16mm</t>
  </si>
  <si>
    <t xml:space="preserve">Dobava in polaganje kabla  Cat 6A,  S/FTP, 4x2x 23AWG, LSZH delno na kabelske police, delno v parapetne kanale,  delno p/o v tuboflex cevi </t>
  </si>
  <si>
    <t>Dobava in montaža enojne komunikacijske vtičnice pod kotom s protiprašnim pokrovčkom z RJ 45 oklopljenim konektorjem, Cat 6A, za p/o dozo, komplet z dozo  in okvirjem modula 45x45</t>
  </si>
  <si>
    <t>Dobava in montaža enojne komunikacijske vtičnice pod kotom s protiprašnim pokrovčkom z RJ 45 oklopljenim konektorjem, Cat 6A, za parapetni kanal,  komplet z dozo  in okvirjem modula 45x45</t>
  </si>
  <si>
    <t>Dobava in montaža dvojne komunikacijske vtičnice pod kotom s protiprašnim pokrovčkom z RJ 45 oklopljenim konektorjem, Cat 6A, za parapetni kanal,  komplet z dozo  in okvirjem modula 45x45</t>
  </si>
  <si>
    <t>KABLI IN VTIČNICE</t>
  </si>
  <si>
    <t>1.</t>
  </si>
  <si>
    <t>MOČNOSTNE ELEKTRIČNE INSTALACIJE -  SKUPAJ</t>
  </si>
  <si>
    <t>DEMONTAŽNA DELA  - SKUPAJ</t>
  </si>
  <si>
    <t>Dolbljenje reg, drobna gradbena dela, vrtanje lukenj v beton do fi 100mm,…</t>
  </si>
  <si>
    <t xml:space="preserve">Demontaža obstoječih elektro instalacij, z odstranitvijo elektro opreme, naprav in kablaže </t>
  </si>
  <si>
    <t>DEMONTAŽNA DELA</t>
  </si>
  <si>
    <t>STRELOVODNA INSTALACIJA  - SKUPAJ</t>
  </si>
  <si>
    <t>Drobni, montažni in vezni material.</t>
  </si>
  <si>
    <t>Meritve in izdaja protokola.</t>
  </si>
  <si>
    <t>Tablice za oštevilčenje odvodov.</t>
  </si>
  <si>
    <t>Žlebna sponka.</t>
  </si>
  <si>
    <t>Stiki, izvedeni med različnimi kovinskimi masami: kritin, žlota, obroba (kovičenje, lotanje, varjenje).</t>
  </si>
  <si>
    <t>Stiki, izvedeni z armaturo objekta (varjenje).</t>
  </si>
  <si>
    <t>Merilna sponka</t>
  </si>
  <si>
    <t>Križne sponke žica - žica.</t>
  </si>
  <si>
    <t>Križne sponke trak - žica.</t>
  </si>
  <si>
    <t>Križne sponke trak - trak.</t>
  </si>
  <si>
    <t>Al žica fi 10 mm, na strešnih (uskladiti z materialom strehe) in stenskih podporah</t>
  </si>
  <si>
    <t>Vročepocinkani jekleni valjanec FeZn, 20 x 3 mm, položen po stenskih nosilcih, komplet s podporami.</t>
  </si>
  <si>
    <t>DOVOD IN RAZVOD MOČI  - SKUPAJ</t>
  </si>
  <si>
    <t>Drobni, montažni in vijačni material.</t>
  </si>
  <si>
    <t>120/120/120cm</t>
  </si>
  <si>
    <t>Dobava in montaža tipskega kabelskega jaška :</t>
  </si>
  <si>
    <t>fi 75 mm</t>
  </si>
  <si>
    <t>fi 160 mm</t>
  </si>
  <si>
    <t>Instalacijska cev, položena v zemljo, komplet s pritrdilnim priborom:</t>
  </si>
  <si>
    <t>PK 50/35/2</t>
  </si>
  <si>
    <t>PK 100/35/2</t>
  </si>
  <si>
    <t>PK 200/50/2</t>
  </si>
  <si>
    <t>PK 300/50/2</t>
  </si>
  <si>
    <t>PK 400/50/2</t>
  </si>
  <si>
    <t>Pocinkane perforirane kabelske police v kompletu s konzolami, pritrdilnim, spojnim in vijačnim materialom:</t>
  </si>
  <si>
    <t>N2XH-O- 1 x 6 mm2</t>
  </si>
  <si>
    <t>NHXMH-J - 5 x 6 mm2</t>
  </si>
  <si>
    <t>N2XH-O- 1 x 10 mm2</t>
  </si>
  <si>
    <t>N2XH-O- 4 x 10 mm2</t>
  </si>
  <si>
    <t>N2XH-O- 1 x 25 mm2</t>
  </si>
  <si>
    <t>N2XH-OJ- 4 x 35 mm2</t>
  </si>
  <si>
    <t>N2XH-OJ- 4 x 50 mm2</t>
  </si>
  <si>
    <t>N2XH-O- 1 x 50 mm2</t>
  </si>
  <si>
    <t xml:space="preserve">N2XH-O- 4 x 95 mm2 </t>
  </si>
  <si>
    <t>N2XH-O- 1 x 70 mm2</t>
  </si>
  <si>
    <t xml:space="preserve">N2XH-O- 4 x 120 mm2 </t>
  </si>
  <si>
    <t xml:space="preserve">NAYY-J- 4 x 185mm2 </t>
  </si>
  <si>
    <t>Kabli položeni delno po kabelskih policah (horizontalno 90 %), delno po kabelskih lestvah vertikalno, 10 %) s PVC izolacijo in Cu žilami:</t>
  </si>
  <si>
    <t>RAZDELILCI  - SKUPAJ</t>
  </si>
  <si>
    <t>zbiralke, žica, vijačni material</t>
  </si>
  <si>
    <t xml:space="preserve">tokovne in napetostne sponke </t>
  </si>
  <si>
    <t>direktni števec delovne 10-80A, komplet s komunikatorjem</t>
  </si>
  <si>
    <t>indirektni števec delovne in jalove energije X/5A, komplet s komunikatorjem</t>
  </si>
  <si>
    <t>tokovni trafo 500/5A</t>
  </si>
  <si>
    <t>inštalacijski odklopnik 6A/C, 1p</t>
  </si>
  <si>
    <t>inštalacijski odklopnik 6A/C, 3p</t>
  </si>
  <si>
    <t>prenapetostna zaščita 3+0 TNC, razred I (B) 255V, In 20kA</t>
  </si>
  <si>
    <t>bremensko stikalo 6300A-3p</t>
  </si>
  <si>
    <t>varovalčni ločilnik HVL 00/63A-3p</t>
  </si>
  <si>
    <t>PMO</t>
  </si>
  <si>
    <t>Dobava in montaža  razdelilca  PMO dimenzij  (600x1460x180),  prostostoječe izvedbe, s tipskim podstavkom, z opremo:</t>
  </si>
  <si>
    <t>glavno stikalo 3-pol. 630A</t>
  </si>
  <si>
    <t>mrežni analizator NA96</t>
  </si>
  <si>
    <t>prenapetostna zaščita 3+0 TNC, razred II (C) 255V, In 20kA</t>
  </si>
  <si>
    <t>bremensko stikalo 100A-3p</t>
  </si>
  <si>
    <t>bremensko stikalo 250A-3p</t>
  </si>
  <si>
    <t>bremensko stikalo 400A-3p</t>
  </si>
  <si>
    <t>RG-M, A, U</t>
  </si>
  <si>
    <t>Dobava in montaža  razdelilca  dimenzij  (1.800x2100x400),  nadgradne izvedbe, z opremo:</t>
  </si>
  <si>
    <t>glavno stikalo 3-pol. 250A</t>
  </si>
  <si>
    <t>bremensko stikalo 160/100A-3p</t>
  </si>
  <si>
    <t>RM - STROJNICA</t>
  </si>
  <si>
    <t>Dobava in montaža  razdelilca  dimenzij  (500x700x200,  nadgradne izvedbe, z opremo:</t>
  </si>
  <si>
    <t>elektro tablo tip MK2430-12</t>
  </si>
  <si>
    <t xml:space="preserve">elektro IT modul tip ATICS-2-63A-ISO, komplet </t>
  </si>
  <si>
    <t>napajalni transformator AN450</t>
  </si>
  <si>
    <t>izolacijski transformator ES710, 5kVA; 230/230VAC</t>
  </si>
  <si>
    <t>inštalacijski odklopnik 16A/B, 2p</t>
  </si>
  <si>
    <t>R2-IT1 - INTENZIVA</t>
  </si>
  <si>
    <t>Dobava in montaža  razdelilca  dimenzij  (1000+800+600)x2100x300, sekcija IT, nadgradne izvedbe, z opremo:</t>
  </si>
  <si>
    <t>glavno stikalo 3-pol. 100A</t>
  </si>
  <si>
    <t>preklopno stikalo 1-0-2, 100A, 4p</t>
  </si>
  <si>
    <t>zaščitno stikalo (FID) 40A/4p/30mA</t>
  </si>
  <si>
    <t>kombinirano zaščitno stikalo KZS16/C/0,03A, 2p</t>
  </si>
  <si>
    <t>inštalacijski odklopnik 16A/C, 1p</t>
  </si>
  <si>
    <t>inštalacijski odklopnik 10A/C, 1p</t>
  </si>
  <si>
    <t>varovalčni ločilnik TYTAN II-3p</t>
  </si>
  <si>
    <t>varovalčni ločilnik NV 000/ 80A-3p</t>
  </si>
  <si>
    <t>RKUH-A</t>
  </si>
  <si>
    <t>Dobava in montaža  razdelilca  dimenzij  (1000x2100x300), sekcija diesel agregatna mreža - A, nadgradne izvedbe, z opremo:</t>
  </si>
  <si>
    <t>glavno stikalo 3-pol. 160A</t>
  </si>
  <si>
    <t>zaščitno stikalo (FID) 63A/4p/30mA</t>
  </si>
  <si>
    <t>kontaktor 16A, 230VAC</t>
  </si>
  <si>
    <t>inštalacijski odklopnik 16A/C, 3p</t>
  </si>
  <si>
    <t>inštalacijski odklopnik 25A/C, 3p</t>
  </si>
  <si>
    <t>inštalacijski odklopnik 32A/C, 3p</t>
  </si>
  <si>
    <t>inštalacijski odklopnik 63A/C, 3p</t>
  </si>
  <si>
    <t>inštalacijski odklopnik 10A/B, 1p</t>
  </si>
  <si>
    <t>varovalčni ločilnik NV 000/ 160A-3p</t>
  </si>
  <si>
    <t xml:space="preserve">RKUH-M </t>
  </si>
  <si>
    <t>Dobava in montaža  razdelilca  dimenzij  (1000x2100x300), sekcija mreža - M, nadgradne izvedbe, z opremo:</t>
  </si>
  <si>
    <t>preklopno stikalo 1-0-2, 63A, 4p</t>
  </si>
  <si>
    <t>inštalacijski odklopnik 16A/C, 2p</t>
  </si>
  <si>
    <t>varovalčni ločilnik NV 000/ 50A</t>
  </si>
  <si>
    <t>RM-U</t>
  </si>
  <si>
    <t>Dobava in montaža  razdelilca  dimenzij  (600x2100x300), sekcija UPS mreža - U, nadgradne izvedbe, z opremo:</t>
  </si>
  <si>
    <t>impulzni rele 230VAC, 16A</t>
  </si>
  <si>
    <t>RM-A</t>
  </si>
  <si>
    <t>varovalčni ločilnik NV 000/ 100A-3p</t>
  </si>
  <si>
    <t xml:space="preserve">RM-M </t>
  </si>
  <si>
    <t>R2-U</t>
  </si>
  <si>
    <t>R2-A</t>
  </si>
  <si>
    <t xml:space="preserve">R2-M </t>
  </si>
  <si>
    <t>R1-U</t>
  </si>
  <si>
    <t>R1-A</t>
  </si>
  <si>
    <t xml:space="preserve">R1-M </t>
  </si>
  <si>
    <t>RP-U</t>
  </si>
  <si>
    <t>RP-A</t>
  </si>
  <si>
    <t xml:space="preserve">RP-M </t>
  </si>
  <si>
    <t>RK-U</t>
  </si>
  <si>
    <t>RK-A</t>
  </si>
  <si>
    <t xml:space="preserve">RK-M </t>
  </si>
  <si>
    <t>INSTALACIJSKI MATERIAL  - SKUPAJ</t>
  </si>
  <si>
    <t>Meritve in izdaja protokolov.</t>
  </si>
  <si>
    <t>Drobni montažni in vezni material.</t>
  </si>
  <si>
    <t>montaža sistema, preizkus delovanja</t>
  </si>
  <si>
    <t>HSE - POŽARNA TIPKA, SIVA</t>
  </si>
  <si>
    <t>RELEJSKA KARTICA REL 65</t>
  </si>
  <si>
    <t>23006 KRMILNA CENTRALA EMB 7300 5A, 0101-T</t>
  </si>
  <si>
    <t>Dobava in montaža sistema za ODT, v sestavi:</t>
  </si>
  <si>
    <t>Protipožarne mase (ekspanzijske blazinice, kit, premazi).</t>
  </si>
  <si>
    <t>Priključki el. aparatov in naprav (priključki strojev, el.vrata,  el. pisoarji, žaluzije)</t>
  </si>
  <si>
    <t>instalacijski kanal 170/60</t>
  </si>
  <si>
    <t>parapetni kanal 170/80</t>
  </si>
  <si>
    <t>Parapetni kanal Al, THORSMANN (ali enakovredno), komplet s konzolami ter montažnim priborom</t>
  </si>
  <si>
    <t>Razvodnica fi 80 za p/o.</t>
  </si>
  <si>
    <t>Razvodnica za izenačitev potencialov ORIP  v  intenzivni</t>
  </si>
  <si>
    <t>Razvodnica za izenačitev potencialov RIP</t>
  </si>
  <si>
    <t>V12 - 230 V, 16 A, (dvojna za IT mrežo), z oznako IT</t>
  </si>
  <si>
    <t>V11 - 230 V, 16 A, (dvojna za UPS), zelena</t>
  </si>
  <si>
    <t>V10- 230 V, 16 A, (dvojna za agregat), rdeča</t>
  </si>
  <si>
    <t>V8 - 230 V, 16 A, (dvojna za mrežo), bela</t>
  </si>
  <si>
    <t>Vtičnica za vgradnjo v parapetni kanal, JUNG (ali enakovredno), komplet z montažno razvodnico, modularne izvedbe</t>
  </si>
  <si>
    <t>V5 - 230 V, 16 A, p/o, agregat, rdeča s pokrovčkom</t>
  </si>
  <si>
    <t>V4 - 230 V, 16 A, p/o, agregat, rdeča</t>
  </si>
  <si>
    <t>V3 - 230 V, 16 A, p/o, mreža, bela</t>
  </si>
  <si>
    <t>Podometna vtičnica v kompletu z razvodnico, JUNG (ali enakovredno), modularne izvedbe</t>
  </si>
  <si>
    <t>V2 - 400 V, 16 A, n/o, IP45, mreža, bela</t>
  </si>
  <si>
    <t>V1 - 230 V, 16 A, n/o, IP45, mreža, bela</t>
  </si>
  <si>
    <t>Nadometna vtičnica v kompletu z razvodnico, JUNG (ali enakovredno)</t>
  </si>
  <si>
    <t>Vodotesna razvodnica s pokrovom.</t>
  </si>
  <si>
    <t>Senzor gibanja stropni za kot 360°, vgradni</t>
  </si>
  <si>
    <t>Tipka z lučko -  za p/o, stopnja zaščite IP 20.</t>
  </si>
  <si>
    <t>Stikalo - gor-dol-žaluzije za p/o,  stopnja zaščite   IP 20.</t>
  </si>
  <si>
    <t>Stikalo - izmenično za p/o,  stopnja zaščite   IP 20.</t>
  </si>
  <si>
    <t>Stikalo - navadno za p/o,  stopnja zaščite   IP 20.</t>
  </si>
  <si>
    <t>Stikalo - univerzalno, navadno,izmenično za p/o,  stopnja zaščite   IP 20.</t>
  </si>
  <si>
    <t>Dobava in montaža stikal s priborom, komplet z montažnimi razvodnicami, JUNG (ali enakovredno), modularne izvedbe</t>
  </si>
  <si>
    <t>fi 29 mm</t>
  </si>
  <si>
    <t>Plastificirane cevi, položene nadometno, komplet s pritrdilnim priborom:</t>
  </si>
  <si>
    <t>HO7V-K- 1 x 16 mm2</t>
  </si>
  <si>
    <t>HO7V-K- 1 x 6 mm2</t>
  </si>
  <si>
    <t>HO7V-K- 1 x 4 mm2</t>
  </si>
  <si>
    <t>Kabli z PVC izolacijo in finožičnimi Cu žilami, položeni delno v kabelske police (85 %), delno na stropnih obešalih (10 %) in delno v I. C. cevi pod ometom (5 %):</t>
  </si>
  <si>
    <t>NHXHM, E90 - 3 x 1,5 mm2</t>
  </si>
  <si>
    <t>Kabli E90, s negorljivo izolacijo in Cu žilami, poleženi delno na kabelske police in kanale (10 %), delno na na stropnih obešalih (90 %), komplet s stropnimi obešali E90</t>
  </si>
  <si>
    <t>J-H/St)H 2x2x0,8mm-MODBUS RS485</t>
  </si>
  <si>
    <t>J-H/St)H 2x2x0,8mm-MBUS</t>
  </si>
  <si>
    <t>TC/IP UTP CAT6-BACNET IP</t>
  </si>
  <si>
    <t>(N)YM(St)-J- 3 x 2,5 mm2  - oklopljen kabel</t>
  </si>
  <si>
    <t>J-Y(St)Y - 2x2 x 0,8 mm</t>
  </si>
  <si>
    <t>NHXMH-J - 5 x 16 mm2</t>
  </si>
  <si>
    <t>NHXMH-J - 5 x 4 mm2</t>
  </si>
  <si>
    <t>NHXMH-J - 5 x 2,5 mm2</t>
  </si>
  <si>
    <t>NHXMH-J - 3 x 2,5 mm2</t>
  </si>
  <si>
    <t>NHXMH-J - 4 x 1,5 mm2</t>
  </si>
  <si>
    <t>NHXMH-J  - 3 x 1,5 mm2</t>
  </si>
  <si>
    <t>NHXMH - 2 x 1,5 mm2</t>
  </si>
  <si>
    <t>Kabli s PVC izolacijo in Cu žilami, poleženi delno na kabelske police in kanale (50 %), delno v I. C. cevi pod ometom (30 %) in delno na stropnih obešalih    (20 %)</t>
  </si>
  <si>
    <t>RAZSVETLJAVA  - SKUPAJ</t>
  </si>
  <si>
    <t>ZUNANJA RAZSVETLJAVA  - SKUPAJ</t>
  </si>
  <si>
    <t>Meritve zunanje razsvetljave, izdaja potrdila, s pooblaščenim preglednikom</t>
  </si>
  <si>
    <t>IP 24L70-740 EWR BPS CL2 M60 ANT [STD]</t>
  </si>
  <si>
    <t>A2</t>
  </si>
  <si>
    <t>A1</t>
  </si>
  <si>
    <t xml:space="preserve">Dobava in montaža svetilk, komplet s predstikalnim priborom, pritrdilnim materialom in svetlobnimi viri, PHILIPS ali enekovredno, po opisih:                          </t>
  </si>
  <si>
    <t>ZUNANJA RAZSVETLJAVA</t>
  </si>
  <si>
    <t>VARNOSTNA RAZSVETLJAVA  - SKUPAJ</t>
  </si>
  <si>
    <t>Meritve varnostne razsvetljave, izdaja potrdila, s pooblaščenim preglednikom</t>
  </si>
  <si>
    <t>Aluminijasto ohišje za stropno nadgradno montažo svetilke Tube 264. Bela barva RAL 9003.</t>
  </si>
  <si>
    <t>Dimabilna LED svetilka za osvetljevanje evakuacijske poti za vgradno montažo. Vijačna izvedba. Ohišje iz polikarbonata. Svetilka omogoča avtomatsko adresiranje ter mešano programiranje trajnega in pripravnega spoja na istem tokokrogu brez dodatnega kabliranja.  Dovoljena priključna napetost 24V DC +/- 20%. Dovoljeno temperaturno območje uporabe -20°C do +40°C. Nazivna moč svetlobnega vira 1,1W. Barva svetlobe 4000K. Tip; din-Sicherheitstechnik; Tube-264-PLC24-1-M, 4000K</t>
  </si>
  <si>
    <t>Z19S</t>
  </si>
  <si>
    <t>Aluminijasto ohišje za zidno nadgradno montažo svetilke Tube 264. Bela barva RAL 9003.</t>
  </si>
  <si>
    <t>Z19Z</t>
  </si>
  <si>
    <t>Dimabilna LED svetilka za osvetljevanje evakuacijske poti za vgradnjo v ročaje. Izvedba na "klik" za vgradnjo v ročaje z okroglim profilom. Ohišje iz polikarbonata.  Svetilka omogoča avtomatsko adresiranje ter mešano programiranje trajnega in pripravnega spoja na istem tokokrogu brez dodatnega kabliranja. Dovoljena priključna napetost 24V DC +/- 20%. Dovoljeno temperaturno območje uporabe -20°C do +40°C. Nazivna moč svetlobnega vira 1,1W. Barva svetlobe 4000K. Tip; din-Sicherheitstechnik; Tube-264-PLC24-1-R, 4000K</t>
  </si>
  <si>
    <t>Z19</t>
  </si>
  <si>
    <t>LED svetilka za osvetljevanje evakuacijske poti, nadgradna izvedba, asimetrična optika. Kvadratno ohišje iz polikarbonata, barva bela, RAL 9003, možnost dobave v poljubni barvi po izboru arhitekta. Zaščita IP40. Dovoljeno temperaturno območje uporabe -15°C do +40°C. Dovoljena priključna napetost 24V DC +/-20%. Svetilka omogoča avtomatsko adresiranje ter mešano programiranje trajnega in pripravnega spoja na istem tokokrogu brez dodatnega kabliranja. Osvetlitev se dosega z visoko zmogljivo LED diodo moči 1W. 
Garancija 50.000 ur.
Tip: din-Sicherheitstechnik; STRING 2 eco spot SL DA E 4000K PLC</t>
  </si>
  <si>
    <t>Z15N</t>
  </si>
  <si>
    <t>LED svetilka za osvetljevanje evakuacijske poti, vgradna izvedba, asimetrična optika. Ohišje polikarbonat, barva bela, RAL 9003, možnost dobave v poljubni barvi po izboru arhitekta. Zaščita IP40. Dovoljeno temperaturno območje uporabe -15°C do +40°C. Dovoljena priključna napetost 24V DC +/-20%. Svetilka omogoča avtomatsko adresiranje ter mešano programiranje trajnega in pripravnega spoja na istem tokokrogu brez dodatnega kabliranja. Osvetlitev se dosega z visoko zmogljivo LED diodo moči 1W. 
Garancija 50.000 ur.
Tip: din-Sicherheitstechnik; STRING 2 eco spot SL DE 4000K PLC</t>
  </si>
  <si>
    <t>Z15</t>
  </si>
  <si>
    <t>LED svetilka za osvetljevanje evakuacijske poti, nadgradna izvedba, simetrična optika. Kvadratno ohišje iz polikarbonata, barva bela, RAL 9003, možnost dobave v poljubni barvi po izboru arhitekta. Zaščita IP40. Dovoljeno temperaturno območje uporabe -15°C do +40°C. Dovoljena priključna napetost 24V DC +/-20%. Svetilka omogoča avtomatsko adresiranje ter mešano programiranje trajnega in pripravnega spoja na istem tokokrogu brez dodatnega kabliranja. Osvetlitev se dosega z visoko zmogljivo LED diodo moči 1W. 
Garancija 50.000 ur.
Tip: din-Sicherheitstechnik; STRING 2 eco spot AP DA E 4000K PLC</t>
  </si>
  <si>
    <t>Z14N</t>
  </si>
  <si>
    <t>LED svetilka za osvetljevanje evakuacijske poti, vgradna izvedba, simetrična optika. Ohišje polikarbonat, barva bela, RAL 9003, možnost dobave v poljubni barvi po izboru arhitekta. Zaščita IP40. Dovoljeno temperaturno območje uporabe -15°C do +40°C. Dovoljena priključna napetost 24V DC +/-20%. Svetilka omogoča avtomatsko adresiranje ter mešano programiranje trajnega in pripravnega spoja na istem tokokrogu brez dodatnega kabliranja. Osvetlitev se dosega z visoko zmogljivo LED diodo moči 1W. 
Garancija 50.000 ur.
Tip: din-Sicherheitstechnik; STRING 2 eco spot AP DE 4000K PLC</t>
  </si>
  <si>
    <t>Z14</t>
  </si>
  <si>
    <t>LED svetilka za osvetljevanje evakuacijske poti, nadgradna izvedba, optika za visoke prostore. Kvadratno ohišje iz polikarbonata, barva bela, RAL 9003, možnost dobave v poljubni barvi po izboru arhitekta. Zaščita IP65. Dovoljeno temperaturno območje uporabe -15°C do +40°C. Dovoljena priključna napetost 24V DC +/-20%. Svetilka omogoča avtomatsko adresiranje ter mešano programiranje trajnega in pripravnega spoja na istem tokokrogu brez dodatnega kabliranja. Osvetlitev se dosega s tremi visoko zmogljivimi LED diodami moči 1W. 
Garancija 50.000 ur.
Tip: din-Sicherheitstechnik; STRING 2 power spot TS DA E 4000K PLC</t>
  </si>
  <si>
    <t>Z13N</t>
  </si>
  <si>
    <t>Piktogramska LED plošča v patentirani din-LED-LASER tehnologiji, debelina plošče 16mm. Enakomerna osvetlitev piktograma dosežena z lasersko gravuro. Svetlobni vir za osvetlitev piktograma integriran v plošči. Plošča ima dodatno funkcijo optimalne osvetlitve poti umika oz. opreme APZ. Zaprt rob standardno v beli barvi, po naročilu možna dobava v poljubnem RAL. Piktogramski znak do roba plošče omogoča maksimalno razdaljo razpoznavnosti.  
Razpoznavnost 22m, smer DOL. 
Garancija 50.000 ur. 
Tip: din-Sicherheitstechnik; STRING 2 DA/DE LA, Pikto Gr.2 PU</t>
  </si>
  <si>
    <t>Dimabilna piktogramska LED svetilka v patentirani din-LED-LASER tehnologiji. Ohišje za stropno in stensko nadgradno montažo, bele barve RAL 9003. Svetilka omogoča avtomatsko adresiranje ter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24V DC +/-20%. 
Garancija 50.000 ur. 
Tip: din-Sicherheitstechnik; STRING 2 DA, hp Gr.2 PLC</t>
  </si>
  <si>
    <t>Z8NLA</t>
  </si>
  <si>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DOL. 
Garancija 50.000 ur. 
Tip: din-Sicherheitstechnik; STRING 2 DA/DE, Pikto Gr.2 PU</t>
  </si>
  <si>
    <t>Dimabilna piktogramska LED svetilka v patentirani din-LED-LASER tehnologiji. Ohišje za stropno in stensko nadgradno montažo, bele barve RAL 9003. Svetilka omogoča avtomatsko adresiranje ter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24V DC +/-20%. 
Garancija 50.000 ur. 
Tip: din-Sicherheitstechnik; STRING 2 DA, Gr.2 PLC</t>
  </si>
  <si>
    <t>Z8N</t>
  </si>
  <si>
    <t>Dimabilna piktogramska LED svetilka v patentirani din-LED-LASER tehnologiji. Ohišje za stropno in stensko vgradno montažo, bele barve RAL 9003. Svetilka omogoča avtomatsko adresiranje ter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24V DC +/-20%. 
Garancija 50.000 ur. 
Tip: din-Sicherheitstechnik; STRING 2 DE, Gr.2 PLC</t>
  </si>
  <si>
    <t>Z8</t>
  </si>
  <si>
    <t>Piktogramska LED plošča v patentirani din-LED-LASER tehnologiji, debelina plošče 16mm. Enakomerna osvetlitev piktograma dosežena z lasersko gravuro. Svetlobni vir za osvetlitev piktograma integriran v plošči. Plošča ima dodatno funkcijo optimalne osvetlitve poti umika oz. opreme APZ. Zaprt rob standardno v beli barvi, po naročilu možna dobava v poljubnem RAL. Piktogramski znak do roba plošče omogoča maksimalno razdaljo razpoznavnosti.  
Razpoznavnost 22m, smer LEVO/DESNO. 
Garancija 50.000 ur. 
Tip: din-Sicherheitstechnik; STRING 2 DA/DE LA, Pikto Gr.2 PL/PR</t>
  </si>
  <si>
    <t>Z7NLA</t>
  </si>
  <si>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LEVO/DESNO. 
Garancija 50.000 ur. 
Tip: din-Sicherheitstechnik; STRING 2 DA/DE, Pikto Gr.2 PL/PR</t>
  </si>
  <si>
    <t>Z7N</t>
  </si>
  <si>
    <t>Z7</t>
  </si>
  <si>
    <t>Pribor za stensko montažo svetilk CONCEPT vzporedno z zidom. 
Tip: din-Sicherheitstechnik; Concept-WA-PP-G Kunststoff</t>
  </si>
  <si>
    <t>Piktogramska LED plošča za montažo na svetilke serije CONCEPT. Material pleksi steklo debeline 8 mm. Puščica DOL, razpoznavnost 22 m (SIST EN 1838). Laserska gravura za optimalno osvetlitev piktogramskih znakov z notranje strani. Klik-fix sistem za montažo piktograma brez orodja. Priloženi nosilci za stoječo ali visečo montažo. 
Tip: din-Sicherheitstechnik; Concept-S2-PU</t>
  </si>
  <si>
    <t>Dimabilna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24V DC +/-20% (PLC24). Simetrična optika za enakomerno osvetljevanje poti umika in prostorov. Svetlobni vir: 15 x Mid-Power LED 1W; skupna svetilnost minimalno 187,5 lm. Hlajenje LED vira s posebno toplotno prevodno umetno maso za zanesljivo delovanje v trajnem spoju. Svetilka omogoča avtomatsko adresiranje ter mešano programiranje trajnega in pripravnega spoja na istem tokokrogu brez dodatnega kabliranja. Set priključnih sponk za linijsko vezavo 2 x 3 x 2,5mm2. 
Garancija 50.000 ur.
Tip: din-Sicherheitstechnik; CONCEPT 2 AP3 PLC</t>
  </si>
  <si>
    <t>Z6Z</t>
  </si>
  <si>
    <t>Pribor za popolno vgradnjo svetilk CONCEPT v sekundarne stropove. 
Tip: din-Sicherheitstechnik; CONCEPT-DE</t>
  </si>
  <si>
    <t>Z6V</t>
  </si>
  <si>
    <t>Z4V</t>
  </si>
  <si>
    <t>Z4</t>
  </si>
  <si>
    <t>Dobava in montaža svetilk varnostne razsvetljave, komplet s pritrdilnim materialom in svetlobnimi viri, po opisih:</t>
  </si>
  <si>
    <t>Zagon</t>
  </si>
  <si>
    <t>Programiranje sistema, spuščanje v pogon in uvajanje operaterja, poimenovanje svetilk do 200 znakov.</t>
  </si>
  <si>
    <t>Tlorisna vizualizacija</t>
  </si>
  <si>
    <t>Programska oprema</t>
  </si>
  <si>
    <t>SU CONTROL Basic, namenska programska oprema za lažje programiranje in vizualizacijo sistema preko PC-ja ali tabličnega računalnika. Podpora za WIN, IOS, Android
Tip: din-Sicherheitstechnik; SU CONTROL Basic</t>
  </si>
  <si>
    <t>Kontrolnik napetosti</t>
  </si>
  <si>
    <t>3PH-1, 3 fazni kontrolnik napetosti. Enopolni preklopni breznapetostni izhod. Montira se v vse razdelilce, ki napajajo splošno razsvetljavo.
Tip: din-Sicherheitstechnik; 3PH-1</t>
  </si>
  <si>
    <t>Modul za sprejem signala iz požarne centrale</t>
  </si>
  <si>
    <t>SU-CNS, modul za navezavo posameznega centralnega napajalnika na CNS ali požarno centralo. 
Tip: din-Sicherheitstechnik; SU-CNS</t>
  </si>
  <si>
    <t>Modul za brezžični oddaljen dostop</t>
  </si>
  <si>
    <t>SU-GSM, modul za brezžični nadzor posameznega centralnega napajalnika preko mobilne aplikacija. Omogoča daljinski (TCP) dostop do sistema brez dodatnih stroškov. Preko aplikacije mySU je možen pregled stanja sistema in morebitnih napak. Možen hkraten dostop do sistema preko več prenosnih naprav. 
Tip: din-Sicherheitstechnik; SU-GSM</t>
  </si>
  <si>
    <t>Centralni napajalnik zasilne razsvetljave (B, C), avtonomija 1 ura, 6 tokokrogov</t>
  </si>
  <si>
    <t>Centralna enota SU 6 NET Naprava za centralno napajanje varnostne razsvetljave din-Sicherheitstechnik po DIN VDE 0108. Mikroprocesorska enota za nadzor. PLC tehnologija omogoča mešanje trajnega in pripravnega spoja na enem tokokrogu. Sistem omogoča avtomatsko adresiranje s centralnega mesta. Možnost dimanja vsake svetilke iz centralne enote. 6 izhodnih tokokrogov, izhodne napetosti 24V DC za priključitev din PLC 24 LED svetilk. Tekstovni prikazovalnik s statusnimi informacijami serijsko v slovenskem jeziku. Vključno z baterijsko omarico in baterijskim sistemom 24V. Mere VxŠxG 465 mm x 250 mm x 129 mm. Garancija na kompletni sistem 5 let ob rednih letnih pregledih s strani proizvajalca.
Tip: din-Sicherheitstechnik; SU 6 NET</t>
  </si>
  <si>
    <t>Dodatna baterija SU P</t>
  </si>
  <si>
    <t>SU P, dodatna baterijska omara kompletno z že ožičenim baterijskim setom ob povečani avtonomiji. Svinčene baterije v GEL tehnologiji, hermetično zaprte brez vzdrževanja, baterije morajo zagotavljati zahtevano avtonomijo za spodaj navedene svetilke + 30 % obvezne rezerve zaradi daljšega delovanja in zanesljivosti sistema. 
Mere VxŠxG 374 mm x 250 mm x 129 mm
Tip: din-Sicherheitstechnik; SU P</t>
  </si>
  <si>
    <t>Centralni napajalnik zasilne razsvetljave (A), avtonomija 1 uro, 6 tokokrogov</t>
  </si>
  <si>
    <t>Dobava in montaža centralnega sistema varnostne razsvetljave, komplet s pritrdilnim materialom, po opisih:</t>
  </si>
  <si>
    <t>VARNOSTNA  RAZSVETLJAVA</t>
  </si>
  <si>
    <t>SPLOŠNA RAZSVETLJAVA  - SKUPAJ</t>
  </si>
  <si>
    <t>napajalnik 230/24v; 200VA</t>
  </si>
  <si>
    <t>LED 15W/m</t>
  </si>
  <si>
    <t>LED trak, vgrajen v ročaj glavnega stopnišča, 15W/m.
Po detajlu vgradnje
Kot npr:  Intra Lighting</t>
  </si>
  <si>
    <t>S14</t>
  </si>
  <si>
    <t>Etea DF 1950 lm 15 W 840 FO IP65 white</t>
  </si>
  <si>
    <t>Nadgradna stropna LED svetilka okrogle oblike dimenzije: Φ285x103mm,  Svetlobni vir:  PCB LED moduli visoke svetilnosti, CRI &gt; 80, barva svetlobe 4000K. Barvno odstopanje MacAdam ≤ 3, 50.000h L80 B10. Optika: satiniran opalni polikarbonatni prosojnik. Ohišje: polikarbonat. Napajalnik: integriran visoko učinkoviti LED konverter s konstantnim tokom. IP zaščita: 65. Svetlobni tok: minimalno 1950lm. Električna poraba: maksimalno 15W.
Svetilka ima 7 letno jamstvo.
Kot npr:  Intra Lighting</t>
  </si>
  <si>
    <t>S13</t>
  </si>
  <si>
    <t>216 PR 2350 lm 18 W 840  597x597 mm IP43 white</t>
  </si>
  <si>
    <t>Nadgradna stropna panelna LED svetilka dimenzij: 600x600x95mm.
Svetlobni vir: PCB LED moduli visoke svetilnosti, LED, CRI &gt; 80, Barva svetlobe 4000K, barvno odstopanje MacAdam ≤ 3, 50.000h L80 B10. Optika: mikro-prizmatična difuzna PMMA optika. Ohišje: jeklena pločevina, prašno barvana. Napajalnik: integriran visoko učinkoviti LED konverter s konstantnim tokom FO. IP zaščita: 43. Svetlobni tok: minimalno 2350lm. Električna poraba: maksimalno 18W.
Svetilka ima 7 letno jamstvo, kot Intra Lighting</t>
  </si>
  <si>
    <t xml:space="preserve"> ARDILLA 66 power led 289lm 5W  IP65,white</t>
  </si>
  <si>
    <t>Stropna nadgradna svetilka dimenzij 56*54*80mm  Svetlobni vir: COB LED modul visoke svetilnosti, CRI &gt; 80, barva svetlobe 3000K. Barvno odstopanje MacAdam ≤ 3, 50.000h L80 B10. Optika: Reflektorska optika z enakomerno porazdelitvijo svetlobe. Ohišje: aluminij, prašno barvan v beli barvi. Napajalnik integriran v svetilki . IP zaščita: 65. Svetlobni tok: minimalno 289 lm. Električna poraba: maksimalno 5,7W.tako  kot Iled</t>
  </si>
  <si>
    <t>S11</t>
  </si>
  <si>
    <t xml:space="preserve">Alkon RV RPR 3600lm 30W 840 FO 597*597mm IP65 white </t>
  </si>
  <si>
    <t>Vgradna stropna LED svetilka dimenzij: 595x595x95mm.
Svetlobni vir: PCB LED moduli visoke svetilnosti, LED, CRI &gt; 80, Barva svetlobe 4000K, barvno odstopanje MacAdam ≤ 3, 50.000h L80 B10. Optika: mikro-prizmatična kaljeno sreklo RPR. Ohišje: jeklena pločevina, prašno barvana. Napajalnik: integriran visoko učinkoviti LED konverter s konstantnim tokom FO. IP zaščita: 65. Svetlobni tok: minimalno 3600lm. Električna poraba: maksimalno 30W.
Svetilka ima 7 letno jamstvo,                                                                                                                                     kot Intra Lighting</t>
  </si>
  <si>
    <t>Lona C/S 400 h100 SOP 2700 lm 25 W 840  IP43 white</t>
  </si>
  <si>
    <t>Nadgradna okrogla LED svetilka, dimenzije: fi400mm.
Montaža: nadgradna C Svetlobni vir: PCB LED moduli visoke svetilnosti, mid-power SMD LED, CRI &gt; 80, barvno odstopanje MacAdam ≤ 3, 50.000h L80 B10. Porazdelitev svetlobnega toka: direkt (S),). Barva svetlobe: 4000K. Optika: satiniran opalni PMMA difuzor (SOP). Ohišje: aluminij, prašno barvan v belo barvo. Prednosti: različne velikosti in barvne kombinacije ohišja. Napajalnik:   integriran visoko učinkoviti LED konverter s konstantnim tokom FO. IP zaščita: 43. Komplet z materialom za nadgradno montažo.  Svetlobni tok min: 2700lm. Moč max: 25W,.Svetilka ima 7 letno jamstvo,                                                     kot Intra lighting</t>
  </si>
  <si>
    <t>S9</t>
  </si>
  <si>
    <t>INTRA- Nola C RG SOP 1050 lm 11 W 840 FO IP43 white/white</t>
  </si>
  <si>
    <t>Nadgradna stropna LED svetilka okrogle oblike dimenzije: Φ110x85mm. Svetlobni vir: PCB LED moduli visoke svetilnosti, CRI &gt; 80, barva svetlobe 4000K. Barvno odstopanje MacAdam ≤ 3, 50.000h L80 B10. Optika: sa tiniran opalni difuzor SOP. Ohišje: aluminij, prašno barvan, bele barve. Napajalnik: dislociran visoko učinkoviti LED konverter z konstantnim tokom FO. . IP zaščita: 44. Svetlobni tok: max 1050lm. Električna poraba: maksimalno 11W. 
Svetilka ima 7 letno jamstvo.
Kot npr:</t>
  </si>
  <si>
    <t>S8</t>
  </si>
  <si>
    <t>5700 4500lm 36W 840 1277mm FO IP66</t>
  </si>
  <si>
    <t>Nadgradna industrijska LED svetilka dimenzij: 1277x101x84mm.
Svetlobni vir: PCB LED moduli visoke svetilnosti, mid-power SMD LED, CRI &gt; 80, barva svetlobe 4000K. Barvno odstopanje MacAdam ≤ 3, 50.000h L80 B10. Optika: satiniran opalni polikarbonatni prosojnik. Ohišje: polikarbonat. Napajalnik: integriran visoko učinkoviti LED konverter s konstantnim tokom. IP zaščita: 66. Komplet stropnih nosilcev. Svetlobni tok: minimalno 4400lm. Električna poraba: maksimalno 36W. 
Svetilka ima 7 letno jamstvo,                                                                                                                                     kot Intra Lighting</t>
  </si>
  <si>
    <t>S7</t>
  </si>
  <si>
    <t>OH! Pendant 1584lm 15W 3000K, fi 380mm, white</t>
  </si>
  <si>
    <t>Viseča  okrogla dekorativna LED svetilka, dimenzije: fi380mm.
Montaža: Viseča S  Svetlobni vir: LED moduli visoke svetilnosti, mid-power SMD LED, CRI &gt; 80, barvno odstopanje MacAdam ≤ 3, 50.000h L80 B10. Barva svetlobe: 3000K. Optika: satiniran opalni PMMA difuzor (SOP).  Napajalnik:   integriran visoko učinkoviti LED konverter  s konstantnim tokom FO.   Svetlobni tok min: 1584lm. Moč max: 15W. .Svetilka ima 7 letno jamstvo,                                                    kot Intra lighting</t>
  </si>
  <si>
    <t>Lona C 300 h100 SOP 1750 lm 19 W 840  IP43 white</t>
  </si>
  <si>
    <t>Nadgradna okrogla LED svetilka, dimenzije: fi300mm.
Montaža: nadgradna C Svetlobni vir: PCB LED moduli visoke svetilnosti, mid-power SMD LED, CRI &gt; 80, barvno odstopanje MacAdam ≤ 3, 50.000h L80 B10. Porazdelitev svetlobnega toka: direkt (S),). Barva svetlobe: 4000K. Optika: satiniran opalni PMMA difuzor (SOP). Ohišje: aluminij, prašno barvan v belo barvo. Napajalnik:   integriran visoko učinkoviti LED konverter  s konstantnim tokom FO. IP zaščita: 43.  Svetlobni tok min: 1650lm. Moč max: 15W. .Svetilka ima 7 letno jamstvo,                                                    kot Intra lighting</t>
  </si>
  <si>
    <t>Kalis 55 W SOP 1000 lm 10 W 840 L565 mm FO IP44 white</t>
  </si>
  <si>
    <t>Stenska linijska direktnoLED svetilka dimenzij: 565x36x65mm.
Svetlobni vir: PCB LED moduli visoke svetilnosti, CRI &gt; 80, barva svetlobe 4000K, barvno odstopanje MacAdam ≤ 3, 50.000h L80 B10. Optika: satiniran opalni  difuzor-SOP. Ohišje: profil iz ekstrudiranega aluminija, prašno barvan v beli barvi. Napajalnik:  integriran visoko učinkoviti LED konverter z konstantnim svetlobnim tokom FO. IP zaščita: 44. Svetlobni tok: minimalno  1000lm. Električna poraba: maksimalno 10W. komplet z  priborom za stensko montažo
Svetilka ima 7 letno jamstvo.                                                                                                                                    kot Intra lighting</t>
  </si>
  <si>
    <t>Driver P42 42W 300-1050mA 3-44V FO</t>
  </si>
  <si>
    <t>Nitor RV SOP 1100-2150 lm 9-19 W 350-750 mA 26 V 840 IP44 white/white</t>
  </si>
  <si>
    <t>Vgradni LED downlighter, okrogle oblike, bele barve, fi220mm.
Montaža: vgradna. Svetlobni vir: PCB LED moduli visoke svetilnosti, mid-power SMD LED, CRI &gt; 80, barvno odstopanje MacAdam ≤ 3, 50.000h L80 B10. Barva svetlobe 4000K. Optika: Satiniran opalni polikarbonatni difuzor (SOP), Ohišje: Polikarbonat z aluminjastimi hlailnimi režami belo. Napajalnik: LED konverter s konstantnim tokom - ločeno naročanje. IP zaščita: 44. Svetlobni tok min: 1100-2150 lm. Moč max: 6-19W, Svetilka ima 7 letno jamstvo. tako kot Intra lighting</t>
  </si>
  <si>
    <t>106 PR 3500 lm 27 W 840  597x597 mm IP43 white</t>
  </si>
  <si>
    <t>Vgradna stropna panelna LED svetilka dimenzij: 595x595x95mm.
Svetlobni vir: PCB LED moduli visoke svetilnosti, LED, CRI &gt; 80, Barva svetlobe 4000K, barvno odstopanje MacAdam ≤ 3, 50.000h L80 B10. Optika: mikro-prizmatična difuzna PMMA optika. Ohišje: jeklena pločevina, prašno barvana. Napajalnik: integriran visoko učinkoviti LED konverter s konstantnim tokom FO. IP zaščita: 43. Svetlobni tok: minimalno 3500lm. Električna poraba: maksimalno 27W.
Svetilka ima 7 letno jamstvo, kot Intra Lighting</t>
  </si>
  <si>
    <t>106 PR 2350 lm 18 W 840  597x597 mm IP43 white</t>
  </si>
  <si>
    <t>Vgradna stropna panelna LED svetilka dimenzij: 595x595x95mm.
Svetlobni vir: PCB LED moduli visoke svetilnosti, LED, CRI &gt; 80, Barva svetlobe 4000K, barvno odstopanje MacAdam ≤ 3, 50.000h L80 B10. Optika: mikro-prizmatična difuzna PMMA optika. Ohišje: jeklena pločevina, prašno barvana. Napajalnik: integriran visoko učinkoviti LED konverter s konstantnim tokom FO. IP zaščita: 43. Svetlobni tok: minimalno 2350lm. Električna poraba: maksimalno 18W.
Svetilka ima 7 letno jamstvo, kot Intra Lighting</t>
  </si>
  <si>
    <t xml:space="preserve">Dobava in montaža svetilk, komplet s predstikalnim priborom, pritrdilnim materialom in svetlobnimi viri, INTRA ali enekovredno, po opisih:                          </t>
  </si>
  <si>
    <t>SPLOŠNA RAZSVETLJAVA</t>
  </si>
  <si>
    <t xml:space="preserve">- Izdelava funkcionalnih shem vloženih v okvir pod zaščitno steklo </t>
  </si>
  <si>
    <t>- Nastavitve opreme in sistema, nastavitve (pretokov,…),izdelava zapisnikov za vse v stroko spadajoče nastavitve,meritve ( npr.hrupnosti zunaj in v objektu, pretoki, nastavitve, mikroklima, dezinfekcije, čiščenja,….) z uradnimi poročili ( tudi s strani akreditiranih institucij)</t>
  </si>
  <si>
    <t>- Izvajalec izvede usposabljanje-šolanje upravljavskega kadra za ravnanje s postrojem. Program mora biti tematsko razdeljen na upravljanje, odkrivanje napak, pregledih (dnevni, tedenski, mesečni, letni), vplivih na okolje in preprečevanje okoljskih nesreč. Naročnik mora pred usposabljanjem potrditi predlog programa in določiti pooblaščene predstavnike. Po uspešno opravljanem šolanju se sestavi zapisnik, katerega podpiše izvajalec in naročnik.</t>
  </si>
  <si>
    <t>- Izvajalec mora izvesti vse zagone pomembnejših naprav s strani pooblaščenih serviserjev, le ti morajo sodelovati pri garancijskih meritvah in usposabljanju osebja.</t>
  </si>
  <si>
    <t>- Izvajalec izdela navodila za obratovanje in vzdrževanje v štirih izvodih, ter digitalni obliki (Word, Excel, acad). Navodila se izdelajo pred šolanjem osebja in se do predaje objekta še eventuelno dopolnijo.</t>
  </si>
  <si>
    <t xml:space="preserve">- V teku gradnje je izvajalec dolžan sproti beležite vse spremembe nastale med izvajanjem, jih vrisovati v PZI načrt za namene izdelave PID-a. Načrte preda v elektronski obliki (v vektorskem formatu acad -kompatibilno (.dwg) naročniku). Vrisi so obvezna priloga tudi za obračunesituacije. </t>
  </si>
  <si>
    <t>- Na podlagi ponujene - izbrane opreme (ki jo pred izvedbo potrdi naročnik(- pregled:uporabnikprojektant-nadzor) in skladno z dinamiko gradnje mora izbrani ponudnik izdelati montažne risbe in postavitvene detajle za potrebe izvedbe na gradbišču, ter sproti usklajevati le te z izvajalci drugih strok na projektu.</t>
  </si>
  <si>
    <t>- Po podpisu pogodbe mora izbrani ponudnik predstavniku naročnika za vso ponujeno opremo predati vse iz tehničnega poročila in popisa zahtevane tehnične podatke, tovarniške risbe in dokazila s potrdili o ustreznosti v dveh izvodih. Zahtevana dokumentacija se mora nanašati na ponujeni tip, velikost in zmogljivost, ne le na vrsto opreme, pri čemer je potrebno upoštevati, da splošne informacije iz katalogov niso primerne. Oprema, prispela na gradbišče brez ustreznih dokazil- atestov-certifikatov se bo zavrnila kot neustrezna in se ne sme skladiščiti na objektu.</t>
  </si>
  <si>
    <t>- izpiranje /izpihovanje cevovodov, dezinfekcija, tlačni preizkus, meritve, uregulacija sistema, zagon, poskusno obratovanje</t>
  </si>
  <si>
    <t>- izdelava  in  izrez  odprtin  za  vgradnjo  inštalacijskih  in  drugih  elementov</t>
  </si>
  <si>
    <t>- popravilo nekvalitetno izvedenih del oziroma zamenjava elementov</t>
  </si>
  <si>
    <t>- merjenje na objektu, pred pričetkom izdelave posameznih elementov</t>
  </si>
  <si>
    <t>- vse potrebne zaščitne premaze</t>
  </si>
  <si>
    <t>- popravilo  eventuelno  povzročene  škode  ostalim  izvajalcem na gradbišču</t>
  </si>
  <si>
    <t>- ves potreben glavni, pomožni, pritrdilni in vezni material</t>
  </si>
  <si>
    <t>- preizkušanje kvalitete za vse materiale, ki se vgrajujejo in dokazovanje kvalitete z atesti</t>
  </si>
  <si>
    <t>- skladiščenje materiala na gradbišču</t>
  </si>
  <si>
    <t>- izdelavo  vseh  potrebnih  detajlov  in  dopolnih  del,  katera  je  potrebno izvesti za dokončanje posameznih del, tudi če potrebni detajli in niso podrobno navedeni in opisani v popisu del, in so ta dopolnila nujna za pravilno funkcioniranje posameznih sistemov in elementov objekta.</t>
  </si>
  <si>
    <t>- vsa potrebna higijensko tehnična preventivna zaščita delavcev na gradbišču</t>
  </si>
  <si>
    <t>- plačilo komunalnega prispevka za stalno mestno deponijo odpadnega materiala</t>
  </si>
  <si>
    <t>- čiščenje prostorov po končanih delih in odvoz odpadnega meteriala na stalno mestno deponijo</t>
  </si>
  <si>
    <t>- terminsko usklajevanje del z ostalimi izvajalci na objektu</t>
  </si>
  <si>
    <t>- usklajevanje z osnovnim načrtom in posvetovanje s projektantom, nadzornikom, investitorjem, naročnikom…</t>
  </si>
  <si>
    <t>- vsa potrebna pomožna sredstva za vgrajevanje na objektu kot so lestve, odri in podobno</t>
  </si>
  <si>
    <t>- vse potrebno delo</t>
  </si>
  <si>
    <t>- vse potrebne transporte, notranje in zunanje</t>
  </si>
  <si>
    <t xml:space="preserve">- vsa potrebna pripravljalna dela </t>
  </si>
  <si>
    <t>ENOTNA CENA MORA VSEBOVATI:</t>
  </si>
  <si>
    <t>SKUPAJ</t>
  </si>
  <si>
    <t>2.6.</t>
  </si>
  <si>
    <t>CNS</t>
  </si>
  <si>
    <t>2.5.</t>
  </si>
  <si>
    <t>2.4.</t>
  </si>
  <si>
    <t>2.3.</t>
  </si>
  <si>
    <t>2.2.</t>
  </si>
  <si>
    <t>2.1.</t>
  </si>
  <si>
    <t>PROJEKTANTSKI POPIS S PREDIZMERAMI</t>
  </si>
  <si>
    <t>2.0.</t>
  </si>
  <si>
    <t>OGREVANJE</t>
  </si>
  <si>
    <t>OPREMA IN CEVNI RAZVODI ZA OGREVANJE IN HLAJENJE OBJEKTA</t>
  </si>
  <si>
    <t>2.2.5.</t>
  </si>
  <si>
    <t>- vključno tesnilni in montažni material</t>
  </si>
  <si>
    <t xml:space="preserve"> - izpustna pipa DN 15 PN6</t>
  </si>
  <si>
    <t xml:space="preserve"> - zaporni ventil  DN 32 PN6</t>
  </si>
  <si>
    <t xml:space="preserve"> - zaporni ventil  DN 50 PN6</t>
  </si>
  <si>
    <t>- regulacijski ventil za hidravlično uravnoteženje DN32, kot npr: STAD DN32</t>
  </si>
  <si>
    <t xml:space="preserve"> - protipovratni ventil  DN 32 PN6</t>
  </si>
  <si>
    <t xml:space="preserve"> - Obtočna črpalka s tehničnimi karakteristikami:
M= 1,2 m3/h, H= 5 m, N=7-135 W, 230V, kot npr. WILO STRATOS MAXO 25/1-6</t>
  </si>
  <si>
    <t xml:space="preserve"> - Obtočna črpalka s tehničnimi karakteristikami:
M= 1,1 m3/h, H= 5 m, N=7-135 W, 230V, kot npr. WILO STRATOS MAXO 25/1-6</t>
  </si>
  <si>
    <t>1.33 / 1.56 / 1.66 / 1.79 / 2.05 / 2.2 kW</t>
  </si>
  <si>
    <t>Totalna hladilna moč:</t>
  </si>
  <si>
    <t>Temperaturni režim hladilnega medija: 8/14°C</t>
  </si>
  <si>
    <t>Temperatura / vlaga prostora: 25°C / 55%RH</t>
  </si>
  <si>
    <t>Leto</t>
  </si>
  <si>
    <t>Podatki o temperaturah prostora in medija</t>
  </si>
  <si>
    <t>- vključno zaporna krogelna pipa DN 15 na povratku, kos 2</t>
  </si>
  <si>
    <t>- priključni fleksibilni cevovod za konvektorje, dimenzije fi 15 mm, dolžine 300 mm, vključno toplotna izolacija, kos 2</t>
  </si>
  <si>
    <t>Vključno z naslednjo opremo:</t>
  </si>
  <si>
    <t>Konvektor naj ima vgrajen direktno gnan centrifugalni ventilator z več-hitrostnim AC motorjem (min. 3). Sklop ventilatorja z motorjem je na ohišje naprave pritrjen s protivibracijskimi nosilci.</t>
  </si>
  <si>
    <t>Konvektor imeti izdan ustrezni CE certifikat ter s tem ustrezati vsem evropskim normam in zakonom, ter izdelan v tovarni z ustreznimi organizacijskimi in okoljskimi certifikati (ISO, ipd.). Karakteristike morajo biti certificirane iz strani neodvisne institucije (npr. Eurovent ali podobno).</t>
  </si>
  <si>
    <t>Ventilatorski konvektorja za vidno vertikalno parapetno namestitev za 2-cevni sistem hlajenja.</t>
  </si>
  <si>
    <t>Ventilatorski konvektor za horizontalno vidno vgradnjo</t>
  </si>
  <si>
    <t>proizvod IMI HEIEMEIER, tip MULTILUX 4 ECLIPSE Set Halo</t>
  </si>
  <si>
    <t>Vključno s termostatsko glavo in masko za kotno obliko, barva RAL 9016</t>
  </si>
  <si>
    <t>Z možnostjo zaprtja, praznjenja, razmak priključkov 50 mm. Dovod v radiator na desni, povratek na levi, termostatska glava na desni strani.</t>
  </si>
  <si>
    <t>1800/600</t>
  </si>
  <si>
    <t>tip 20 - h/l</t>
  </si>
  <si>
    <t>1800/450</t>
  </si>
  <si>
    <t>1500/450</t>
  </si>
  <si>
    <t>tip 10 - h/l</t>
  </si>
  <si>
    <t>Ploščati radiator kot npr. V&amp;N tip Vertikal s sredinskim spodnjim radiatorskim priključkom, opremljen z odzračno pipico, izpustnim čepom, okrasnimi okvirji, montažno šablono ter pritrdilnimi konzolami. Radiator  je prebarvan z zaključno belo barvo. Imeti mora certifikat Higienik.</t>
  </si>
  <si>
    <t>Vertikalni ploščati radiator</t>
  </si>
  <si>
    <t>Kot npr.  proizvod IMI HEIMEIER tip VK</t>
  </si>
  <si>
    <t>Termostatska glava v skladu z DIN EN 215 del 1, z vgrajenim tipalom in priključkom na telo ventila npr. (Vogel &amp; Noot). S kapljevino napolnjen termostat, zgornja in spodnja omejitev temperaturnega območja je dvojna – vidna in skrita, kratko navodilo za najpomembnejše nastavitve, reliefne označbe za pomoč slabovidnim, ombočje nastavitve 8-26°C in z zaščito proti zmrzali,</t>
  </si>
  <si>
    <t>Termostatska radiatorska glava</t>
  </si>
  <si>
    <t>proizvod IMI HEIEMEIER, tip MULTILUX V ECLIPSE</t>
  </si>
  <si>
    <t xml:space="preserve">Nastavitev pretoka od 10 do 150 l/h, minimalna potrebna tlačna razlika 10 kPa (10-100 l/h) oz 15 kPa (100-150 l/h), maksimalna tlačna razlika 60 kPa </t>
  </si>
  <si>
    <t>Omogočeno ločeno zapiranje dovoda in povratka. Vložek za regulacijo pretoka in zaporni vložek sta medsebojno zamenljiva zato je ventil primeren za vgradnjo na levi in desni strani radiatorja.</t>
  </si>
  <si>
    <t>900/1600</t>
  </si>
  <si>
    <t>900/1200</t>
  </si>
  <si>
    <t>900/1000</t>
  </si>
  <si>
    <t>600/1400</t>
  </si>
  <si>
    <t>600/1200</t>
  </si>
  <si>
    <t>tip 30 - h/l</t>
  </si>
  <si>
    <t>900/1400</t>
  </si>
  <si>
    <t>900/800</t>
  </si>
  <si>
    <t>600/1000</t>
  </si>
  <si>
    <t>600/600</t>
  </si>
  <si>
    <t>600/400</t>
  </si>
  <si>
    <t>600/800</t>
  </si>
  <si>
    <t xml:space="preserve">Ploščati radiator kot npr. V&amp;N tip Higienik T6 s sredinskim spodnjim radiatorskim priključkom, opremljen z vgrajenim termostatsim ventilom za dvocevni sistem ogrevanja Danfoss RA-N, odzračno pipico, izpustnim čepom, okrasnimi okvirji, montažno šablono ter pritrdilnimi konzolami. Radiator  je prebarvan z zaključno belo barvo </t>
  </si>
  <si>
    <t>Ploščati radiator</t>
  </si>
  <si>
    <t>kot npr. IMI tip ZUT 15</t>
  </si>
  <si>
    <t>DN 25 NP 6</t>
  </si>
  <si>
    <t>Navojna zaporna  pipa, vključno montažni material</t>
  </si>
  <si>
    <t>STAP + STAD DN 15 (5 – 25 kPa)</t>
  </si>
  <si>
    <t>STAP + STAD DN 20 (5 – 25 kPa)</t>
  </si>
  <si>
    <t>STAP + STAD DN 25(10 – 60 kPa)</t>
  </si>
  <si>
    <t>STAP + STAD DN 32 (10 – 40 kPa)</t>
  </si>
  <si>
    <t xml:space="preserve">m </t>
  </si>
  <si>
    <t>Enako, le za cev DN80, debelina izolacije 25 mm</t>
  </si>
  <si>
    <t>Enako, le za cev DN65, debelina izolacije 25 mm</t>
  </si>
  <si>
    <t>Enako, le za cev d32, debelina izolacije 19 mm</t>
  </si>
  <si>
    <t>Enako, le za cev d25, debelina izolacije 13 mm</t>
  </si>
  <si>
    <t>- toplotna prevodnost L&lt;=0,036W/mK, v skladu z DIN ISO 8497</t>
  </si>
  <si>
    <t>- koeficient upora proti difuziji vodne pare mi&gt;=8000, v skladu z DIN EN ISO 13469</t>
  </si>
  <si>
    <t>- razreda gorljivosti B-s3, d0, v skladu z DIN EN 13501</t>
  </si>
  <si>
    <t>zaprtocelične strukture za izolacijo jeklenih cevi za instalacije v tehničnem prostoru, naslednjih dimenzij in debelin  z naslednjimi karakteristikami:</t>
  </si>
  <si>
    <t>Toplotna izolacija iz sintetičnega kavčuka</t>
  </si>
  <si>
    <t>d25 x 2,5</t>
  </si>
  <si>
    <t>d32 x 3,0</t>
  </si>
  <si>
    <t>Kompozitne plast. vodovodne cevi po  DIN 16892/93, (npr. UPONOR-UNI PIPE PLUS) v palicah ali rolah, skupaj z Ms ali PE fitingi za stiskanje in vsem potrebnim montažnim materialom, vključno s pritrdilnim ter obešalnim materialom. Razvodi hlajenja za konvektorje.</t>
  </si>
  <si>
    <t>Sistemska kompozitna cev (PE-HD / Al / PE-Xb)</t>
  </si>
  <si>
    <t>DN 65</t>
  </si>
  <si>
    <t>DN 80</t>
  </si>
  <si>
    <t>d20 x 2,5</t>
  </si>
  <si>
    <t>d16 x 2,25</t>
  </si>
  <si>
    <t>Kompozitne plast. cevi po  DIN 16892/93, (npr. MEPLA FLEX) v palicah, skupaj z Ms ali PE fitingi za stiskanje in vsem potrebnim montažnim materialom, vključno s pritrdilnim ter obešalnim materialom. Dbelina izoloacije 10 mm</t>
  </si>
  <si>
    <t>Predizolirana sistemska kompozitna cev v rolah (PE-HD / Al / PE-Xb)</t>
  </si>
  <si>
    <t>Enako, le za cev d54, debelina izolacije 25 mm</t>
  </si>
  <si>
    <t>Enako, le za cev d42, debelina izolacije 25 mm</t>
  </si>
  <si>
    <t>Enako, le za cev d35, debelina izolacije 19 mm</t>
  </si>
  <si>
    <t>Enako, le za cev d28, debelina izolacije 19 mm</t>
  </si>
  <si>
    <t>Enako, le za cev d22, debelina izolacije 13 mm</t>
  </si>
  <si>
    <t>Enako, le za cev d18, debelina izolacije 13 mm</t>
  </si>
  <si>
    <t>d54 x 2,0 (DN 50)</t>
  </si>
  <si>
    <t>d42 x 1,5 (DN 40)</t>
  </si>
  <si>
    <t>d35 x 1,5 (DN 32)</t>
  </si>
  <si>
    <t>d28 x 1,5 (DN 25)</t>
  </si>
  <si>
    <t>d22 x 1,5 (DN 20)</t>
  </si>
  <si>
    <t>d18 x 1,2 (DN 15)</t>
  </si>
  <si>
    <t>za ogrevanje. Spajanje s stiskanje po sistemu MAPRESS, ali enakovredno. Ne vsebuje LABS, površinsko cinkane (galvansko), 8-14µm, ni gorljivo, razred gorljivosti A1 v skladu z DIN 4102-1, vključno ves potreben montažni in pritrdilni material, dodatek za razrez vključno fitingi</t>
  </si>
  <si>
    <t xml:space="preserve">Sistemska cev iz ogljikovega jekla </t>
  </si>
  <si>
    <t>CEVNI RAZVODI ZA TOPLOTNE POSTAJE</t>
  </si>
  <si>
    <t>2.2.4.</t>
  </si>
  <si>
    <t>kot npr. Hilti, vključno ves drobni material (vijaki, podložke, matice, vložki,...)</t>
  </si>
  <si>
    <t>Predizdelan podporni in obešalni material</t>
  </si>
  <si>
    <t>za cev DN 32, debelina izolacije 19 mm</t>
  </si>
  <si>
    <t>za cev DN 50, debelina izolacije 25 mm</t>
  </si>
  <si>
    <t>za cev DN 65, debelina izolacije 64 (32+32) mm - cevi ogrevne vode v kineti</t>
  </si>
  <si>
    <t>za cev DN 65, debelina izolacije 32 mm - cevi v toplotni postaji</t>
  </si>
  <si>
    <t>za cev DN 80, debelina izolacije 32 mm</t>
  </si>
  <si>
    <t>za cev DN 100, debelina izolacije 50 (25+25) mm - cevi hladne vode v kineti</t>
  </si>
  <si>
    <t>za cev DN 100, debelina izolacije 32 mm - cevi v toplotni postaji</t>
  </si>
  <si>
    <t>(za izolacijo debeline več kot 35 mm se predvidi večslojno polaganje izolacije)</t>
  </si>
  <si>
    <t>DN 32</t>
  </si>
  <si>
    <t>DN 50</t>
  </si>
  <si>
    <t>DN 100</t>
  </si>
  <si>
    <t>TOPLOTNA POSTAJA - KLET NBO</t>
  </si>
  <si>
    <t>2.2.3.</t>
  </si>
  <si>
    <t>kot npr.  Siemens VPF43.50F35 z motornim pogonom SAX61P03 ali enakovredno</t>
  </si>
  <si>
    <t xml:space="preserve">T=10÷120°C, PN16 </t>
  </si>
  <si>
    <t xml:space="preserve">za hidravlično uravnovešenje z regulacijskim ventilom  za omejevanje pretoka </t>
  </si>
  <si>
    <t xml:space="preserve">Tlačno neodvisni ventil </t>
  </si>
  <si>
    <t>STAD DN 80</t>
  </si>
  <si>
    <t>prirobnični kot npr. tip: IMI Hydronic STAF</t>
  </si>
  <si>
    <t>STAD DN 50</t>
  </si>
  <si>
    <t>STAD DN 25</t>
  </si>
  <si>
    <t>navojni kot npr. tip: IMI Hydronic STAD</t>
  </si>
  <si>
    <t>Poševno sedežni regulacijski ventil z možnostjo nastavitve pretoka z regulatorjem</t>
  </si>
  <si>
    <t>Manometer Ø 100 mm, 0-6 bar</t>
  </si>
  <si>
    <t>Termometer 0 – 120 oC</t>
  </si>
  <si>
    <t>DN 32 NP 6</t>
  </si>
  <si>
    <t>DN 50 NP 6</t>
  </si>
  <si>
    <t>z magnetnim vložkom, vključno protiprorobnice, tesnilni in pritrdilni material</t>
  </si>
  <si>
    <t>Lovilec nečistoče - prirobnični,  PN 16</t>
  </si>
  <si>
    <t>DN 80 NP 6</t>
  </si>
  <si>
    <t>DN 100 NP 6</t>
  </si>
  <si>
    <t>Ustreza proizvod WILO STRATOS MAXO 25/0,5-10 ali enakovredno</t>
  </si>
  <si>
    <t>Min H =  6 met</t>
  </si>
  <si>
    <t>Min Q =  1,4 m3/h</t>
  </si>
  <si>
    <t>Ustreza proizvod WILO STRATOS MAXO 65/0,5-16 ali enakovredno</t>
  </si>
  <si>
    <t>Min H =  9 met</t>
  </si>
  <si>
    <t>Min Q =  17,2 m3/h</t>
  </si>
  <si>
    <t>Ustreza proizvod WILO STRATOS MAXO 40/0,5-12 ali enakovredno</t>
  </si>
  <si>
    <t>Min H =  7,5 met</t>
  </si>
  <si>
    <t>Min Q =  4,5 m3/h</t>
  </si>
  <si>
    <t>Ustreza proizvod WILO STRATOS MAXO 40/0,5-8 ali enakovredno</t>
  </si>
  <si>
    <t>Min H =  5,5 met</t>
  </si>
  <si>
    <t>Min Q =  5,3 m3/h</t>
  </si>
  <si>
    <t>- temperatura medija -10°C do +110°C pri najvišji temperaturi okolice +40°C</t>
  </si>
  <si>
    <t>- razred učinkovitosti EEI manjši od 0,26</t>
  </si>
  <si>
    <t>- protiprirobnice, tesnilni in pritrdilni material + 1 kos slepa protiprirobnica motorja</t>
  </si>
  <si>
    <t>- termična zaščita EM</t>
  </si>
  <si>
    <t>- integrirani merilnik diferenčnega tlaka</t>
  </si>
  <si>
    <t>Obtočna elektronsko regulirana črpalka</t>
  </si>
  <si>
    <t>- 1x DN 15 za tuljko termometra</t>
  </si>
  <si>
    <t>- 1x DN 10 za manometer</t>
  </si>
  <si>
    <t>- 1x DN 15 na spodnjem delu za izpustno pipo</t>
  </si>
  <si>
    <t>- 1x DN 65</t>
  </si>
  <si>
    <t>- 2x DN 50</t>
  </si>
  <si>
    <t>- 1x DN 32</t>
  </si>
  <si>
    <t>- 1x DN 80</t>
  </si>
  <si>
    <t>- parozaporna izolacija iz umetnega kavčuka debeline 50 mm</t>
  </si>
  <si>
    <t>- priključka za praznjenje in odzračevanje, vključno zaporne pipe DN 20. PN 6, 2 kos</t>
  </si>
  <si>
    <t>- prirobnični priključek DN 125,  2kos</t>
  </si>
  <si>
    <t>- višina: cca - 1700 mm+ izolacija</t>
  </si>
  <si>
    <t xml:space="preserve">- premer: cca - fi 800 mm+ izolacija </t>
  </si>
  <si>
    <t>- koristna prostornina V= 1000 l</t>
  </si>
  <si>
    <t>TOPLOTNA POSTAJA - SERVISNI OBJEKT</t>
  </si>
  <si>
    <t>2.2.2.</t>
  </si>
  <si>
    <t>Vključno demontaža obstoječe črpalke in prilagoditev priključkov za novo črpalko.</t>
  </si>
  <si>
    <t>Ustreza proizvod WILO STRATOS MAXO 50/0,5-9 ali enakovredno</t>
  </si>
  <si>
    <t>Min Q =  11,6 m3/h</t>
  </si>
  <si>
    <t>DN65 PN 16</t>
  </si>
  <si>
    <t>Kvs =63,0 m³/h</t>
  </si>
  <si>
    <t>dp= 6 kPa</t>
  </si>
  <si>
    <t>G= 16,8 m3/h</t>
  </si>
  <si>
    <t>s protiprirobnicami, tesnili in vijaki</t>
  </si>
  <si>
    <t>Danfoss tip VF3 -65/63-AMV 435, 230V</t>
  </si>
  <si>
    <t>Tripotni regulacijski ventil z elektromotornim pogonom - VT.0</t>
  </si>
  <si>
    <t>kot npr.: Simon HK 2</t>
  </si>
  <si>
    <t>Dim.: 200×1460 mm, priključki DN80</t>
  </si>
  <si>
    <t>Vmax= 12,0 m3/h</t>
  </si>
  <si>
    <t>Hidravlična kretnica</t>
  </si>
  <si>
    <t>Energetska postaja - predelava obstoječe kotlovnice</t>
  </si>
  <si>
    <t>proizvod Pneumatex – IMI Pneumatex Pleno PI, PS 10 bar, PA 0.04 kW ali enakovredno</t>
  </si>
  <si>
    <t>CE-overjeno skladno z evropskimi direktivami 89/336/EEC, 73/23/EEC</t>
  </si>
  <si>
    <t>brez črpalke</t>
  </si>
  <si>
    <t xml:space="preserve">z vodnim števcem in zaščito proti povratnemu toku tip BA skladno z EN 1717, DVGW, SVGW, KIWA N.V., KIWA U.K. in testirano po CSTB </t>
  </si>
  <si>
    <t>Dopolnjevanje vode za ogrevanje, solarne in hladilne vodne sisteme skladno z EN 12828, EN 12976, ENV 12977, EN12952, EN 12953, dodatki proti zmrzovanju do 50%, hidravlična enota z vsemi funkcijskimi elementi;</t>
  </si>
  <si>
    <t>Hidravlična enota za dopolnjevanje vode - BA</t>
  </si>
  <si>
    <t>DN 15</t>
  </si>
  <si>
    <t>Danfoss AMZ 112</t>
  </si>
  <si>
    <t>Conski ventil z motornim pogonom on/off - CV</t>
  </si>
  <si>
    <t>- tabletirana sol v vreči 25 kg.</t>
  </si>
  <si>
    <t>- Dezinfekcijski modul za dezinfekcijo izmenjevalca med regeneracijo</t>
  </si>
  <si>
    <t>Vključno:</t>
  </si>
  <si>
    <t>Solnik z varovalnimi elementi</t>
  </si>
  <si>
    <t>Cev za povezavo krmilne glave in solnika</t>
  </si>
  <si>
    <t>Rezervoar za solnico (HDPE): 100 ltr</t>
  </si>
  <si>
    <t>Avtomatska krmilna glava, iSOFT F68/B3</t>
  </si>
  <si>
    <t>By- Pass ventil s funkcijo prilagajanja izhodne trdote vode</t>
  </si>
  <si>
    <t>Sestavni deli naprave:</t>
  </si>
  <si>
    <t>Dimenzije rezervoarja za solnico (V x Š x G): 1085 x 370 x 370 [mm]</t>
  </si>
  <si>
    <t>Dimenzije tlačne posode (V x Š x G): 1536 x 260 x 260 [mm]</t>
  </si>
  <si>
    <t>Priključki: 1" (DN25)</t>
  </si>
  <si>
    <t>Maksimalna temperatura vode: 0 - 40°C</t>
  </si>
  <si>
    <t>Delovni tlak: 1,5 - 6 bar</t>
  </si>
  <si>
    <t>Poraba soli: 7,5 kg/reg</t>
  </si>
  <si>
    <t>Kapaciteta: 174 °dHxm3</t>
  </si>
  <si>
    <t>Volumen rezervoarja za solnico: 100 ltr</t>
  </si>
  <si>
    <t>Količina ionske mase: 50 ltr</t>
  </si>
  <si>
    <t>Pretok vode(min/nor): 0,2 - 2,8 m3/h (max. 3,8 m3/h)</t>
  </si>
  <si>
    <t>Tehnični podatki:</t>
  </si>
  <si>
    <t>Zagotovljena strokovna montaža in servis</t>
  </si>
  <si>
    <t>Preverjena kvaliteta in izvor komponent</t>
  </si>
  <si>
    <t>Avtomatsko delovanje krmilnika</t>
  </si>
  <si>
    <t>Solna posoda iz visoko odpornega polietilena - HDPE</t>
  </si>
  <si>
    <t>Tlačna posoda iz armiranega polietilena</t>
  </si>
  <si>
    <t>Glavne prednosti:</t>
  </si>
  <si>
    <t>armiranega polietilena, solno posodo iz visoko odpornega polietilena (HDPE) in krmilnik iz ABS</t>
  </si>
  <si>
    <t>Popolnoma avtomatska ionska mehčalna naprava z volumetričnim in časovnim krmiljenjem. Mehčalna naprava ima tlačno posodo iz</t>
  </si>
  <si>
    <t>Avtomatska volumetrična mehčalna naprava za pripravo vode za parni vlažilnik</t>
  </si>
  <si>
    <t xml:space="preserve">Omehčevalna naprava </t>
  </si>
  <si>
    <t>z magnetnim vložkom</t>
  </si>
  <si>
    <t>Lovilec nečistoče - navojni,  PN 16</t>
  </si>
  <si>
    <t>DN 100 NP6</t>
  </si>
  <si>
    <t>IMI STAF ali enakovredno</t>
  </si>
  <si>
    <t>pretoka z regulatorjem</t>
  </si>
  <si>
    <t>Poševno sedežni regulacijski ventil z možnostjo nastavitve</t>
  </si>
  <si>
    <t>DN40 PN 16</t>
  </si>
  <si>
    <t>Kvs =25,0 m³/h</t>
  </si>
  <si>
    <t>dp= 10 kPa</t>
  </si>
  <si>
    <t>G= 8,2 m3/h</t>
  </si>
  <si>
    <t>Danfoss VRG 3 40/25 + AMV 435</t>
  </si>
  <si>
    <t>Tripotni regulacijski ventil s 3-točkovnim elektromotornim pogonom 230V - VP7</t>
  </si>
  <si>
    <t>kot npr. HFE 3-100/225 + AMB 182/230V 3t ali enakovredno</t>
  </si>
  <si>
    <t>Ustreza proizvod WILO STRATOS MAXO 65/0,5-12 ali enakovredno</t>
  </si>
  <si>
    <t>Min Q =  21,4 m3/h</t>
  </si>
  <si>
    <t>Min H =  8 met</t>
  </si>
  <si>
    <t>Min Q =  25,7 m3/h</t>
  </si>
  <si>
    <t>Medij sekundar: voda</t>
  </si>
  <si>
    <t>Padec tlaka sekundar: 20 kPa</t>
  </si>
  <si>
    <t>Temperatura sekundar: 14/8°C</t>
  </si>
  <si>
    <t>Pretok sekundar:  min. 21,4 m3/h</t>
  </si>
  <si>
    <t>Medij primar: glikol 30% / voda 70%</t>
  </si>
  <si>
    <t xml:space="preserve">Padec tlaka primar: 25 kPa </t>
  </si>
  <si>
    <t>Temperatura primar: 6/11°C</t>
  </si>
  <si>
    <t>Pretok primar:  25,7 m3/h</t>
  </si>
  <si>
    <t>Temperatura sekundar: 25/20°C</t>
  </si>
  <si>
    <t>Pretok sekundar:  min. 37,2 m3/h</t>
  </si>
  <si>
    <t xml:space="preserve">Padec tlaka primar: 20 kPa </t>
  </si>
  <si>
    <t>Temperatura primar: 15/20°C</t>
  </si>
  <si>
    <t>Pretok primar:  37,2 m3/h</t>
  </si>
  <si>
    <t>Temperatura sekundar:  20/15°C</t>
  </si>
  <si>
    <t>Temperatura primar: 13/18°C</t>
  </si>
  <si>
    <t>Pretok primar:  21,4 m3/h</t>
  </si>
  <si>
    <t xml:space="preserve">Volumen zalogovnika: 1000 lit </t>
  </si>
  <si>
    <t>Vgradnja kalorimetrov (dobava s CNS)</t>
  </si>
  <si>
    <t>Izvedba prikopa toplotne črpalke na razdelica primarnega in sekundarnega dela ogrevanja iz jeklenih šivnih cevi in kovanih kosov. Jeklene cevi, kovani kosi, odzračevalni lončki, pritrdilni, tesnilni in spojni material je v ceni postavke.</t>
  </si>
  <si>
    <t>Ustreza proizvod WILO STRATOS MAXO 32/0,5-16 ali enakovredno</t>
  </si>
  <si>
    <t>Min H = 8 met</t>
  </si>
  <si>
    <t>Min Q = 8,2 m3/h</t>
  </si>
  <si>
    <t>Ustreza proizvod WILO STRATOS MAXO 65/1-16  ali enakovredno</t>
  </si>
  <si>
    <t>Min Q = 37,2 m3/h</t>
  </si>
  <si>
    <t>Volumen ekspanzijske posode 140 lit</t>
  </si>
  <si>
    <t>Ustreza proizvod WILO STRATOS MAXO 65/0,5-16  ali enakovredno</t>
  </si>
  <si>
    <t>Min Q = 30,5 m3/h</t>
  </si>
  <si>
    <t>Volumen ekspanzijske posode 800 lit</t>
  </si>
  <si>
    <t>Toplotna črpalka voda/ voda - TČ</t>
  </si>
  <si>
    <t>Energetska postaja - novi del</t>
  </si>
  <si>
    <t>Polnjenje sistema geotermalnih sond z glikol-koncentratom, mešanice 30% glycol/70% voda.</t>
  </si>
  <si>
    <t>Gradbena dela: izkop povezovalnih jarkov do globine 1,20 m in potrebne širine z odmetom na rob jarka. Dobava prodnate frakcije 0-4 mm in vgradnja v deb. 0,20 m skupaj z razstiranjem in nabijanjem. Zasip položenih PEHD povezav s prodnato frakcijo 0-4 mm v debelini 0,2 m. Zasip jarkov z izkopanino ter odvoz viška materialov na stalno deponijo.</t>
  </si>
  <si>
    <t>Dobava in vgradnja razdelilno/zbiralnega jaška geotermalnega polja. Postavka vključuje dobavo in vgradnjo jaška z zbiralnikom/razdelilnikom za število vej (geosond), ki so potrebne za povezavo vseh izdelanih sond na razdelilnik/zbiralnik. Za vsako vejo (geosondo) mora biti vgrajen merlilec pretoka in ventil. Na zbiralnik/razdelilnik se vgradi polnilna pica, manometer in odzračevalni lonček. Ustreza proizvod Z.I.S.</t>
  </si>
  <si>
    <t>Izvedba horizontalnih povezav vgrajenih geosond do zbirnega jaška brez gradbenih del, skupaj s polaganjem povezav. Povezave se izdelajo z elektrofuzijskim varjenjem in sicer preko Y spojnih kosov 40-32-32. V postavko so vključene el. fuzijske spojke za varjenje, povezovalne cevi PE 100, 40x4,6 mm, SDR 11, skladno z EN-12201.</t>
  </si>
  <si>
    <t>Stabilizacija sonde s posebno injekcijsko mešanico preko injektirane naprave. Dobava in dostava injekcijske mase je vključena v postavko. Injektirajo se vse vgrajene sonde, ki so potrebne za nemoteno delovanje toplotne črpalke. Ustreza proizvod FISCHER GeoSolid 240HS ali HDG EXTRO HS skladno z VDI 4640, koeficient toplotne prevodnosti &gt;= 2,0 W/mK</t>
  </si>
  <si>
    <t>Geosonde polje B</t>
  </si>
  <si>
    <t>Geosonde polje A</t>
  </si>
  <si>
    <t>Priprava delovišča: postavitev vrtalne garniture, kompresorja, postavitev opreme, pospravljanje opreme po končanem vrtanju, priprava opreme za transport z delovišča. Premik iz vrtine na vrtino.</t>
  </si>
  <si>
    <t xml:space="preserve">Organizacija in selitev rudarske opreme (vrtalna garnitura, kompresor, vrtalno drogovje, obložne cevi, agregat, bivalni kontejner, itd.) na lokacijo in nazaj. </t>
  </si>
  <si>
    <t>Izdelava hidrogeološkega in rudarskega projekta za vrtanje vrtin v 2 izvodih ter pridobivanje soglasij, mnenj in dovoljenj</t>
  </si>
  <si>
    <t xml:space="preserve">Geosonde polje </t>
  </si>
  <si>
    <t>2.2.1.</t>
  </si>
  <si>
    <t xml:space="preserve">- cevnih razvodov radiatorskega ogrevanja iz jeklenih cevi </t>
  </si>
  <si>
    <t>- jeklenih in litoželeznih radiatorjev</t>
  </si>
  <si>
    <t>- cevi toplovoda DN 100 vodenega v kineti od servisnega objekta do bolnišničnega objekta</t>
  </si>
  <si>
    <t>Demontaža naprav, opreme in instalacij, vključno odvoz na deponijo:</t>
  </si>
  <si>
    <t>Poleg opisa in seznama količin, morajo biti sestavni del posamezne postavke in s tem ponudbe del in cene, tudi vse zahteve in določila, ki so navedene v razdelku (zavihku) splošnih določil!</t>
  </si>
  <si>
    <t>SKUPAJ OGREVANJE</t>
  </si>
  <si>
    <t>MEDICINSKI PLINI</t>
  </si>
  <si>
    <t>Tesnenje prebojev na prehodo zaščitne cevi skozi steno kinete</t>
  </si>
  <si>
    <t>PVC kanalizacijske cevi (zaščitne cevi) za izvedbo kinete od postaje kisika do instalacijske betonske kinete. Vključno fazonski kosi in tesnilni material. Dimenzija cevi fi 100 mm</t>
  </si>
  <si>
    <t>DN 12</t>
  </si>
  <si>
    <t>DN 20</t>
  </si>
  <si>
    <t>DN 25</t>
  </si>
  <si>
    <t>DN 40</t>
  </si>
  <si>
    <t>Medeninasti zaporni krogljčni ventil, kompletno z nastavkom za lotanje, za vakuum, s pritrdilnim in tesnilnim materialom</t>
  </si>
  <si>
    <t>DN 8</t>
  </si>
  <si>
    <t xml:space="preserve">Medeninasti zaporni ventil za kisik, kompletno z nastavkom za lotanje, s  pritrdilnim  in  tesnilnim  materialom, </t>
  </si>
  <si>
    <t xml:space="preserve">Medeninasti zaporni ventil za komprimiran zrak, kompletno z nastavkom za lotanje, s  pritrdilnim  in  tesnilnim  materialom, </t>
  </si>
  <si>
    <t>f 54 x 2,0 mm</t>
  </si>
  <si>
    <t>f 42 x 1,5 mm</t>
  </si>
  <si>
    <t>f 35 x 1,5 mm</t>
  </si>
  <si>
    <t>f 28 x 1,5 mm</t>
  </si>
  <si>
    <t>f 22 x 1 mm</t>
  </si>
  <si>
    <t>f 15 x 1 mm</t>
  </si>
  <si>
    <t>f 12 x 1 mm</t>
  </si>
  <si>
    <t xml:space="preserve">f 8 x 1 mm </t>
  </si>
  <si>
    <t>Specialna bakrena cev, izdelana z vlečenjem iz celega, znotraj in zunaj očiščena in razmaščena, žarjena v vakumu, specialne kvalitete za medicinske pline, z oznako, da je bila preiskušena na propustnost, kvaliteta Sf-Cu, po DIN 1786, cevi na konceh zaprte s plastičnimi čepi; z dodatkom na odrez in spajanje, kompletno z ustrezno količino vseh vrst fitingov (loki, kolena, T-kosi, reducirni kosi, spojke, itd.)</t>
  </si>
  <si>
    <t>CEVOVODI IN ARMATURE</t>
  </si>
  <si>
    <t>2.1.6.</t>
  </si>
  <si>
    <t>2.1.5.</t>
  </si>
  <si>
    <t xml:space="preserve">Elektronika mora omogočati tudi povezavo na centralni nadzorni sistem preko brezpotencialnih kontaktov za vsak plin (previsok/prenizek tlak ločeni kontakti).
Prav tako mora biti omogočena povezava na eksterno signalizacijo (kopijo signalizacije etažne omarice), ki se priključi preko CAN/BUS na etažno omarico. 
</t>
  </si>
  <si>
    <t xml:space="preserve">Signalizacija mora omogočati medsebojno povezavo več omaric po sistemu CANBUS. Prav tako mora omogočati povezavo na centralni nadzororni sistem preko OPC serverja </t>
  </si>
  <si>
    <t>Priključna napetost: 100 - 240V, 5060Hz.</t>
  </si>
  <si>
    <t>∙ Stanje zapornih ventilov (odprt/zaprt)</t>
  </si>
  <si>
    <t>∙ Dnevno in mesečno spremljanje tlaka ter pretoka v sistemu s prikazom grafa</t>
  </si>
  <si>
    <t>∙ Časovni prikaz vseh dogodkov/alarmov v meniju LOGBOOK (zaprt/odprt ventil, previsok tlak, prenizek tlak, priklop elektrike, CAN error, zasilno odpiranje omarice, stanje tlačnih pretvornikov).</t>
  </si>
  <si>
    <t>∙ Temperaturo, Datum in čas</t>
  </si>
  <si>
    <t>∙ Test ispravnosti signalizacije</t>
  </si>
  <si>
    <t>∙ Spreminjanja parametrov usposobljenim osebam zaščiteno s PIN kodo</t>
  </si>
  <si>
    <t>∙ Prikaza pretoka in spremljanje statistike (dnevni in mesečni graf)</t>
  </si>
  <si>
    <t>∙ Prikaz  tlakov in spremljanje statistike (dnevni in mesečni graf)</t>
  </si>
  <si>
    <t>Signalizacija mora omogoča vpogled v naslednje parametre:</t>
  </si>
  <si>
    <t>Na kaljeno steklo vrat je z notranje strani vgrajena signalizacija s tipkami na dotik. Omarica mora biti s sprednje strani gladkih ravnih oblik, kar omogoča lažje čiščenje omarice. Signalizacija omogoča spremljanje vseh parametrov preko LCD zaslona, prav tako pa vsebuje LED diode rdeče in zelene barve (previsok/prenizek ali ustrezen tlak). Alarmiranje ob prekoračitvi vnaprej nastavljenih parametrov mora biti vizualno z utripajočimi ledicami ter zvočno z zvočnim alarmom. Ob vsaki napaki se mora na zaslonu tekstovno v slovenskem jeziku izpisati tip napake (pojavno okno) prav tako pa se dogodek mora shraniti v posebni meni (LOGBOOK). Vse spremembe nastavitev morajo biti zaščitene z PIN kodo. Vsi zapisi na LCD zaslonu morajo biti v slovenskem jeziku. Vsi priključni kabli morajo biti v zaprtem ohišju, ki je vzdrževalcem lahko dostopno.</t>
  </si>
  <si>
    <t>Zgornji del omarice ima dimenzije 545x455mm za 5 plinov. Na ta del so preko torzijskih pantov pritrjena vrata ki imajo naslednje dimenzije:  490x400mm za 5 plinov. Vrata so izdelana iz kovinskega okvirja in kaljenega stekla, varnostne klučavnice z možnostjo odprtja v sili, ključavnico in ključem. Ključavnica mora imeti REED senzor, kateri v povezavi s signalizacijo zabeleži datum in čas zasilnega odpiranja kontrolno zaporne omarice. Barva opleska je RAL 9002 mat.</t>
  </si>
  <si>
    <t>Omogočati mora tudi vgradnjo merilnikov pretoka za vsak plin v omarici. Priključne bakrene cevi so dimenzije 22 x 1 mm. Spajanje cevi z blokom mora biti izvedeno z maticami posebne izvedbe, katera omogoča odvijanje samo s posebnim orodjem.</t>
  </si>
  <si>
    <t xml:space="preserve">in ventilom za napajanje v sili (NIST), zapornim kovancem, ki omogoča izvedbo tlačnega preizkusa po navodilih skladno z normativom SIST EN ISO 73961 in piezokristalnim tlačnim pretvornikom za merjenje tlaka/vakuuma izhodne jakosti od 420 mA. </t>
  </si>
  <si>
    <t xml:space="preserve">Omarica je prirejena za vgradnjo petih blokov in je dimenzije 500 x 415 x 95 mm. Zaporni blok je izdelan iz medenine in opremljen z merilnikom tlaka dimenzije 50 mm razreda 1,6 ali merilnikom vakuuma enakih karakteristik in zapornim kroglastim ventilom atestiranim za medicinske pline po DVGW </t>
  </si>
  <si>
    <t>Spodnji del omarice je izdelan iz nerjaveče pločevine. V podometno ohišje so montirani bloki z vsemi pripadajočimi elementi, ki jih zahteva standard SIST EN ISO 73961. Vsebuje prehodne odprtine za cevi in električne ter Canbus kable.</t>
  </si>
  <si>
    <t>Omarica mora imeti možnost vgradnje v suhomontažno steno (Knauf). Izravnava z zidom v podometni izvedbi je mogoča do 20 mm.</t>
  </si>
  <si>
    <t>Kontrolno zaporna omarica ima namen konstantnega vpogleda v stanje medicinskih plinov v cevnem sistemu, inštaliranem v določenem objektu. Omarice se namestijo za celoten oddelek in dodatno za OP dvorano in kirurško šivalnico, kar omogoča kontrolo stanja plinov v celotnem objektu, in možnost prekinitve oskrbe po posameznih delih objekta. Prav tako nudijo možnost rezervnega napajanja z medijem v primeru centralnega izpada oskrbe.</t>
  </si>
  <si>
    <t>Za pretok do 100 Nm3/h-</t>
  </si>
  <si>
    <t>Enako, le reducirna postaja namenjena nastavitvi konst. tlaka za kisik na vstopu instalacije v objekt (10 bar) na želeni tlak 5 bar</t>
  </si>
  <si>
    <t>Dimenzije omarice š x v  x g = 500 x 790 x 150 mm</t>
  </si>
  <si>
    <t>Elektronika mora omogočati tudi povezavo preko brezpotencialnih kontaktov.</t>
  </si>
  <si>
    <t>Prav tako mora omogočati povezavo na centralni nadzorni sistem preko OPC serverja.</t>
  </si>
  <si>
    <t>Signalizacija mora omogočati medsebojno povezavo po sistemu CANBUS.</t>
  </si>
  <si>
    <t>Priključna napetost: 100-240V, 50-60Hz.</t>
  </si>
  <si>
    <t>·  Časovni prikaz vseh dogodkov v meniju LOGBOOK (previsok tlak, prenizek tlak, priklop elektrike, CAN error,…)</t>
  </si>
  <si>
    <t>·  Temperaturo, Datum in čas</t>
  </si>
  <si>
    <t>·  Test ispravnosti sistema</t>
  </si>
  <si>
    <t>·  Spreminjanja parametrov usposobljenim osebam zaščiteno s PIN kodo</t>
  </si>
  <si>
    <t>·  Prikaza pretoka in spremljanje statistike (dnevni in mesečni graf)</t>
  </si>
  <si>
    <t>·  Prikaz delovnega tlaka in spremljanje statistike (dnevni in mesečni graf)</t>
  </si>
  <si>
    <t>·  Prikaz tlakov I. stopnje (vstopni tlak)</t>
  </si>
  <si>
    <t>Na reducirni postaji je na kaljeno steklo ohišja elektronike z notranje strani vgrajena elektronika s tipkami na dotik, kar omogoča lažje čiščenje postaje. Elektronika omogoča spremljanje vseh parametrov preko LCD zaslona, prav tako pa vsebuje LED diode rdeče in zelene barve (previsok/prenizek ali ustrezen tlak delovni tlak, napaka na reducirnem ventilu). Alarmiranje ob prekoračitvi vnaprej nastavljenih parametrov mora biti vizualno utripajoče ledice ter zvočno z zvočnim alarmom (previsok/prenizek tlak, previsoka temperatura okolice, prevelik pretok). Ob vsaki napaki se mora na zaslonu izpisati tip napake (pojavno okno) prav tako pa se dogodek mora shraniti v posebni meni (LOGBOOK). Vse spremembe nastavitev morajo biti zaščitene z PIN kodo.</t>
  </si>
  <si>
    <t xml:space="preserve">Vse veličine, ki se merijo z piezoelektričnimi pretvorniki in se prikazujejo na elektroniki se merijo tudi z manometri, tako da je v primeru izpada električne energije možno videti vse veličine tudi na manometrih. </t>
  </si>
  <si>
    <t xml:space="preserve">Kompletna postaja je montirana na osnovno ploščo, vsi elelemti so zavarovani z pokrovom, ali pa ohišjem, ki ga je možno zakleniti. Dva nizkotlačna reducirna ventila vršita reduciranje tlaka I. stopnje (max. 20bar) na delovni tlak 5 ali 8 bar. Reducirni ventili morajo imeti možnost servisa tako da pretok ni prekinjen. Vsaka reducirna postaja mora imeti varnostni ventil, ki kompletno kapaciteto postaje v primeru napak na reducirnih ventilih izpusti v okolico. Opremljena mora biti tudi z piezokristalnim tlačnim pretvornikom za merjenje vhodnega in delovnega tlaka. Na izhodu iz postaje mora biti montiran zaporni ventil. Možni so max. 3 izhodi – elektronika mora omogočiti ločeno merjenje vseh treh izhodov. </t>
  </si>
  <si>
    <t>OMARICE (reducirne, kontrolne, odcepne)</t>
  </si>
  <si>
    <t>2.1.5</t>
  </si>
  <si>
    <t>DN 50 dolžine cca. 0,5 m</t>
  </si>
  <si>
    <t>Gibljiva priključna cev, armirana, za vakuum zrak, kompletno z navojnimi nastavki:</t>
  </si>
  <si>
    <t>Teža                                                                   18,0 kg</t>
  </si>
  <si>
    <t>Pretok zraka                                                      90 m3/h</t>
  </si>
  <si>
    <t>1822-1 testni aerosol 1 po DIN 24184        &lt;0,04 %</t>
  </si>
  <si>
    <t>Stopnja penetracije po DIN EN</t>
  </si>
  <si>
    <t>Tehnični podatki</t>
  </si>
  <si>
    <t>2 zamenljiva visokokakovostna filtra za delce razreda H13 in ohišje iz aluminija, s hitro delujočo ključavnico. Vhod in izhod z enim 2/3 potni krogelni ventil, medenina, s spajkanim vijačnim priključkom za baker cevi 42x1,5. Zamenjava filtra je možna brez prekinitve delovanja dovod vakuuma.</t>
  </si>
  <si>
    <t>Za zaščito črpalk in rezervoarjev ter izpušnega zraka pred kontaminacijo.</t>
  </si>
  <si>
    <t>Dvojni bakterioliški filter</t>
  </si>
  <si>
    <t>za bakrene cevi 35 mm</t>
  </si>
  <si>
    <t>– 2 medeninasti krogelni ventil 32 mm N.B. z spajkanimi vijačnimi konektorji</t>
  </si>
  <si>
    <t>– 1 stenski nosilec iz jeklene pločevine</t>
  </si>
  <si>
    <t>pečat</t>
  </si>
  <si>
    <t>– 1 aluminijasta pokrivna plošča z ventilom za razbremenitev in izpiranje ter gumo</t>
  </si>
  <si>
    <t>– 1 aluminijasta osnovna plošča, eloksirana, z gumijastim tesnilom in izpustnim ventilom</t>
  </si>
  <si>
    <t>– 1 prozorna, nezlomljiva plastična posoda za izločanje, 8 l</t>
  </si>
  <si>
    <t>od:</t>
  </si>
  <si>
    <t>Za zaščito vakuumske naprave pred izločki in tekočinami, sestavljen</t>
  </si>
  <si>
    <t>Izločevalec nečistoč</t>
  </si>
  <si>
    <t>Velikost rezervoarja: 500 l</t>
  </si>
  <si>
    <t>Teža: 432 kg</t>
  </si>
  <si>
    <t>Dimenzije (ŠxVxG): 2220 x 2022 x 800 mm</t>
  </si>
  <si>
    <t>Priključek sesalno/izpušno: G 2 /DN50</t>
  </si>
  <si>
    <t>Zaščitni razred nadzorne plošče: IP 55</t>
  </si>
  <si>
    <t>Vhodna napetost: 400V / 230V-50Hz</t>
  </si>
  <si>
    <t>Nivo hrupa črpalke po po EN ISO 2151: 64 dB(A)</t>
  </si>
  <si>
    <t>Nazivna moč motorja: 3x 1,1 KW</t>
  </si>
  <si>
    <t>Brezplačno sesanje pri absolutnem 0,3 bara (70 % vakuum): 3x 197 l/min</t>
  </si>
  <si>
    <t>Za prenos alarmov na zunanje alarmne sisteme so na voljo brezpotencialni kontakti.</t>
  </si>
  <si>
    <t>Delovanje naprave se izvaja preko navigacije po meniju na 5,7" zaslonu na dotik.</t>
  </si>
  <si>
    <t>Vsakič, ko se naprava zažene pod nazivnim delovnim tlakom, kot pri prvem zagonu ali med vzdrževanjem, elektronska krmilna enota samodejno preveri nivo stikala naprave za zasilno delovanje. Dodaten nadzor prekinitve kabla zagotavlja odkrivanje morebitnih okvar naprave za upravljanje v sili.</t>
  </si>
  <si>
    <t>Da bi preprečili preostalo tveganje okvare elektronskega krmiljenja, MVC SE vsebuje neodvisno merilno mehansko tlačno stikalo, ki samodejno zažene črpalke, ko je presežen minimalni tlak. Iz varnostnih razlogov je meritev tlaka redundantno opremljena z dvema tlačnima stikema.</t>
  </si>
  <si>
    <t>Da bi zagotovili varno delovanje, PLC preveri, ali je vedno dovolj črpalk na "avtomatski", tako da je na voljo več kot 100 % izračunane potrebe po vakuumu.</t>
  </si>
  <si>
    <t>PLC nadzoruje krmiljenje motorja za pravilen vklop in izklop. Če je zaznana napaka, bo to prikazano kot sporočilo.</t>
  </si>
  <si>
    <t>Delovne ure vsake črpalke se zabeležijo med vsako zahtevo za obremenitev. Za spremljanje konstantne zmogljivosti agregatov je možno s pomočjo nastavljive razlike obratovalnih ur na zaslonu izpisati ustrezno sporočilo. Delovne ure vseh črpalk je mogoče prilagoditi, če je treba v sistemu zamenjati črpalko.</t>
  </si>
  <si>
    <t>PLC nadzoruje tlačna stikala. Če tlak v sistemu naraste na 0,44 bara (abs.), ne da bi tlačno stikalo preklopilo sistem v zasilni način, se prikaže sporočilo. Poleg tega PLC spremlja senzor tlaka. Če analogna vrednost pade na neverjetno vrednost (&lt;4mA), se domneva okvaro tlačnega pretvornika in izda se sporočilo.</t>
  </si>
  <si>
    <t>MVC SE vsebuje številne nadzorne funkcije, ki varujejo delovanje sistema in skrbijo za prepoznavanje morebitnih motenj, zaradi česar je naprava še bolj zanesljiva.</t>
  </si>
  <si>
    <t>Funkcija stikala za osnovno obremenitev elektronskega krmiljenja zagotavlja enakomerno izkoriščanje črpalk skozi čas.</t>
  </si>
  <si>
    <t>Programabilna regulacija meri delovni tlak preko tlačnega senzorja in glede na povpraševanje vklopi ali izklopi črpalke. Varovalke motorja ščitijo črpalke pred previsoko porabo toka, kratkim stikom ali blokado črpalke, ne da bi vplivale na druge črpalke.</t>
  </si>
  <si>
    <t>Za pogon in napajanje vsake posamezne črpalke je na voljo celotna linija z napravami za krmiljenje in delovanje ter zaščitnim stikalom motorja. Tako vsaka črpalka deluje popolnoma neodvisno, kot zahteva ISO 7396-1.</t>
  </si>
  <si>
    <t>Panel je zaščiten z ohišjem iz jeklene pločevine IP55, prašno lakirano, s 3-točkovnim sistemom zaklepanja pred vodo, umazanijo in nepooblaščenim dostopom.</t>
  </si>
  <si>
    <t>Medical Vacuum Control SE (MVC SE) je nadzorna plošča s programabilnim krmiljenjem, ki je optimizirana za upravljanje medicinskih vakuumskih naprav.</t>
  </si>
  <si>
    <t>Nadzorna plošča:</t>
  </si>
  <si>
    <t>Vakuumske črpalke Dräger so v celoti skladne s standardi EN ISO 12100, 13857, 2151 in EN 1012, 60204-1.</t>
  </si>
  <si>
    <t>Vakuumske črpalke z neposrednim pogonom, mazane z oljem, zračno hlajene, delujejo tiho in brez tresljajev. Črpalke so zasnovane za vakuum do 90 %. Ob zaustavitvi se črpalke samodejno odzračujejo. Notranji nepovratni ventil ščiti vakuumski sistem. Ločevalnik oljne megle preprečuje onesnaževanje okolja in izgubo olja.</t>
  </si>
  <si>
    <t>Črpalke:</t>
  </si>
  <si>
    <t>Kompaktna vakuumska naprava za dopolnilno namestitev ali za oskrbo manjših bolnišnic ali nekaterih oddelkov za intenzivno nego. Kompaktna naprava, sestavljena iz 3 vakuumskih črpalk z direktnim pogonom, oljno mazanih in zračno hlajenih rotacijskih krilnih črpalk ter nadzorne plošče Medical Vacuum Control SE (MVC SE) (vključno z zaščito motorja), nameščene na vakuumski rezervoar z merilnikom, odtokom kondenzata in obvodom.  Rezervoar je pocinkan znotraj in zunaj.</t>
  </si>
  <si>
    <t>Kompaktna vakuumska naprava</t>
  </si>
  <si>
    <t>VAKUUMSKA POSTAJA</t>
  </si>
  <si>
    <t>2.1.4.</t>
  </si>
  <si>
    <t>POSTAJA ZA KOMPRIMIRAN ZRAK</t>
  </si>
  <si>
    <t>Označevanje cevovodov s tablicami po EN 737</t>
  </si>
  <si>
    <t>Pritrdilni in obešalni material, za obešanje cevi in ostalih elementov</t>
  </si>
  <si>
    <t>signalizacijo.</t>
  </si>
  <si>
    <t>kontaktov (previsok/prenizek tlak ločeni kontakti) na eksterno</t>
  </si>
  <si>
    <t>Signalizacija mora omogočati tudi povezavo preko brezpotencialnih</t>
  </si>
  <si>
    <t>centralni nadzorni sistem preko OPC serverja.</t>
  </si>
  <si>
    <t>Prav tako mora omogočati povezavo na</t>
  </si>
  <si>
    <t>∙ Stanje izhodnih zapornih ventilov (odprt/zaprt)</t>
  </si>
  <si>
    <t>∙ Porabo plina v časovnem obdobju</t>
  </si>
  <si>
    <t>∙ Povprečni tlak ter poraba v določenem obdobju</t>
  </si>
  <si>
    <t>prikazom grafa</t>
  </si>
  <si>
    <t>∙ Dnevno in mesečno spremljanje tlaka ter pretoka v sistemu s</t>
  </si>
  <si>
    <t>500 zadnjih dogodkov.</t>
  </si>
  <si>
    <t>error, stanje tlačnih pretvornikov). Lokalno mora biti shranjenih vsaj</t>
  </si>
  <si>
    <t>(zaprt/odprt ventil, previsok/prenizek tlak, priklop elektrike, CAN</t>
  </si>
  <si>
    <t>∙ Časovni prikaz vseh dogodkov/alarmov v meniju LOGBOOK</t>
  </si>
  <si>
    <t>∙ Spreminjanja parametrov usposobljenim osebam preko zaščite</t>
  </si>
  <si>
    <t>∙ Prikaza pretoka</t>
  </si>
  <si>
    <t>∙ Prikaz tlakov</t>
  </si>
  <si>
    <t>∙ Napaka tlačnih ter pretočnih pretvornikov</t>
  </si>
  <si>
    <t>∙ Prenizka temperatura okolice</t>
  </si>
  <si>
    <t>∙ Previsoka temperatura okolice</t>
  </si>
  <si>
    <t>∙ Previsok pretok (primer velikega puščanja inštalacije) vsakega medija</t>
  </si>
  <si>
    <t>∙ Previsok/prenizek izhodni tlak (možnost 3 izhodov)</t>
  </si>
  <si>
    <t>∙ Previsok/prenizek vhodni tlak</t>
  </si>
  <si>
    <t>ustrezne zaščite dati spreminjati na sami signalizaciji :</t>
  </si>
  <si>
    <t>Signalizacija mora alarmirati naslednja stanja, ki se morajo preko</t>
  </si>
  <si>
    <t>dostopno.</t>
  </si>
  <si>
    <t>kabli morajo biti v zaprtem ohišju, ki je vzdrževalcem lahko</t>
  </si>
  <si>
    <t>na LCD zaslonu morajo biti v slovenskem jeziku. Vsi priključni</t>
  </si>
  <si>
    <t>spremembe nastavitev morajo biti zaščitene z PIN kodo. Vsi zapisi</t>
  </si>
  <si>
    <t>dogodek mora shraniti v posebni meni (LOGBOOK). Vse</t>
  </si>
  <si>
    <t>slovenskem jeziku izpisati tip napake (pojavno okno) prav tako pa se</t>
  </si>
  <si>
    <t>zvočnim alarmom. Ob vsaki napaki se mora na zaslonu tekstovno v</t>
  </si>
  <si>
    <t>parametrov mora biti vizualno z utripajočimi ledicami ter zvočno z</t>
  </si>
  <si>
    <t>ustrezen tlak). Alarmiranje ob prekoračitvi vnaprej nastavljenih</t>
  </si>
  <si>
    <t>vsebuje LED diode rdeče in zelene barve (previsok/prenizek ali</t>
  </si>
  <si>
    <t>spremljanje vseh parametrov preko LCD zaslona, prav tako pa</t>
  </si>
  <si>
    <t>oblik, kar omogoča lažje čiščenje omarice. Signalizacija omogoča</t>
  </si>
  <si>
    <t>tipkami na dotik. Omarica mora biti s sprednje strani gladkih ravnih</t>
  </si>
  <si>
    <t>Na kaljeno steklo vrat je z notranje strani vgrajena signalizacija s</t>
  </si>
  <si>
    <t>Imeti mora možnost vgradnje sonde za merjenje pretokov</t>
  </si>
  <si>
    <t>ter možnost montaže tlačnega pretvornika 420 mA.</t>
  </si>
  <si>
    <t xml:space="preserve">možnost 3 delovnih izhodov, ki imajo vsak svoj zaporni ventil, </t>
  </si>
  <si>
    <t xml:space="preserve">tlak; delovni tlačni pretvornik 420 mA; vhodni tlačni pretvornik 420 mA; </t>
  </si>
  <si>
    <t>v primeru neustreznega delovnega tlaka iz inštalacije izpusti odvečni</t>
  </si>
  <si>
    <t>kompr.postaje na delovni tlak 10 bar; dveh varnostnih ventilov, ki</t>
  </si>
  <si>
    <t xml:space="preserve">delovnih reducirnih ventilov z manometrom, ki pretvorita vstopni tlak iz </t>
  </si>
  <si>
    <t>Sestavljena je iz: Kovinske omarice z vrati in ključavnico; dveh</t>
  </si>
  <si>
    <t>zrak na izstopu iz kompresorske postaje - 10 bar.</t>
  </si>
  <si>
    <t>Reducirna postaja je namenjena nastavitvi konst. tlaka za komprimirani</t>
  </si>
  <si>
    <t>Reducirna postaja I. Stopnje po SIST EN ISO 73961 za komprimiran zrak sestoječa iz:</t>
  </si>
  <si>
    <t>Manometer, 0 - 16 bar</t>
  </si>
  <si>
    <t>DN20</t>
  </si>
  <si>
    <t>Elektromagnetni ventil, 230V</t>
  </si>
  <si>
    <t xml:space="preserve">- grafični prikaz stanja omrežnega tlaka, pretoka
  komprimiranega zraka, prosti tek / obremenitev
  kompresorjev, izkoristek in poraba energije v
  določenem časovnem obdobju
</t>
  </si>
  <si>
    <t>- kovinsko ohišje, IP 54</t>
  </si>
  <si>
    <t>- izvedba s Profibus DP-Master priklopom</t>
  </si>
  <si>
    <t>- 4 Cursor-tipkala in 6 večnamenskih funkcijskih tipkal</t>
  </si>
  <si>
    <t>- komuniciranje v slovenskem jeziku</t>
  </si>
  <si>
    <t>- obsežen varnostni koncept, kompresorji na voljo tudi za samostojno obratovanje</t>
  </si>
  <si>
    <t>- časovni zamik vklop kompresorjev pri ponovnem zagonu kompresorske postaje</t>
  </si>
  <si>
    <t>- avtomatska signalizcija vzdrževanja</t>
  </si>
  <si>
    <t xml:space="preserve">- število obratovalnih ur posameznega kompresorja </t>
  </si>
  <si>
    <t>- individualna nastavitev 32 delovnih izmen na teden</t>
  </si>
  <si>
    <t>- enakomerna medsebojna menjava  vklopa posameznih kompresorjev</t>
  </si>
  <si>
    <t>- nastavitev kompresorjev po velikosti na osnovne,  srednje in konične</t>
  </si>
  <si>
    <t xml:space="preserve">- grafični zaslon 240 x 128 točkovnih slik in LED prikazovalniki glavnih funkcij </t>
  </si>
  <si>
    <t>- izvedba z internetnim strežnikom omogoča vizualizacijo aktualnega statusa kompresorske postaje</t>
  </si>
  <si>
    <t>- konstantni omrežni tlak z minimalno vklopno diferenco + 0,1 bar</t>
  </si>
  <si>
    <t>- krmiljenje kompresorske postaje V odvisnosti  od trenutne porabe</t>
  </si>
  <si>
    <t>Funkcije:</t>
  </si>
  <si>
    <t>-         Profibus DP-master (za kompresorje, Profibus pretvornik)/1000 m</t>
  </si>
  <si>
    <t>-         RS 232 za direkten priklop na PC (vizualizacija)/15 m</t>
  </si>
  <si>
    <t>Komunikacija (maks. dolžina vodnikov)</t>
  </si>
  <si>
    <t>-         nihanje (nastavitev mejnih točk)    &lt; 0,5 %</t>
  </si>
  <si>
    <t>-         merilno območje    0 do 16 bar</t>
  </si>
  <si>
    <t>Merilni pretvornik tlaka</t>
  </si>
  <si>
    <t>- 1x digitalni 24 V DC (za daljinski VKLOP/IZKLOP)</t>
  </si>
  <si>
    <t>- 3x digitalni 24 V DC za zunanje dajalce</t>
  </si>
  <si>
    <t>Vhodni signali (npr. za elemente za pripravo komprimiranega zraka</t>
  </si>
  <si>
    <t>- 1x analogni izhod 0-20 mA (za omrežni tlak)'</t>
  </si>
  <si>
    <t xml:space="preserve">-  5x relejni izhodi                                                                      </t>
  </si>
  <si>
    <t>Izhodni signali</t>
  </si>
  <si>
    <t>Mikroprocesorski krmilnik za nadzor komprimiranega zraka na osnovi industrijskega PC z integriranim spletnim strežnikom za vizualizacijo na osebnem računalniku. S pasovno regulacijo tlaka zagotavlja optimalno krmiljenje kompresorjev v odvisnosti od porabe komprimiranega zraka.</t>
  </si>
  <si>
    <t>Tlačno stikalo, 0-10V, 0-16 bar</t>
  </si>
  <si>
    <t>Elektronski nivojsko krmiljeni odvajalec kondenzata</t>
  </si>
  <si>
    <t>- teža:                                 416 kg</t>
  </si>
  <si>
    <t>- mere:                                1430 x 2000 x 800 mm</t>
  </si>
  <si>
    <t>- CO, CO2, NO2, SO2:        v skladu z zahtevami v zdravstvu</t>
  </si>
  <si>
    <t>- preostanek olja v zraku:       tehnično brezoljni zrak</t>
  </si>
  <si>
    <t>- konstantna točka rosišča:    -40°C</t>
  </si>
  <si>
    <t>- priključna moč:                   50 W / 230 V, 50Hz</t>
  </si>
  <si>
    <t>- max dovoljen pritisk:          16 bar</t>
  </si>
  <si>
    <t>- obratovalni pritisk:             10 bar</t>
  </si>
  <si>
    <t>- pretok zraka:                     min. 2,8 m3/min</t>
  </si>
  <si>
    <t>- protiprašni filter služi za prestrezanje morebitnega prahu oglja ter je opremljen z elektronskim diferenčnim manometrom z potencialnim kontaktom za signalizacijo motenj</t>
  </si>
  <si>
    <t>- aktivno ogljeni absorber in katalizator absorbira hlape ogljikovodikovih spojin in morebitnih kislin ter s pomočjo katalize pretvori ogljikov monoksid v ogljikov dioksid, ki ga nato adsorbira</t>
  </si>
  <si>
    <t>- adsorbcijski sušilnik, opremljen z krmilnikom ECO CONTROL II, ki prilagaja količino izpiralnega stisnjenega zraka dejanski obremenitvi. Le ta izloči vodne hlape in adsorbira ogljikov dioksid, stisnjen zrak osuši do točke rosišča -40°C</t>
  </si>
  <si>
    <t>- mikrofilter za odstranjevanje trdih delcev in aerosolv večjih od 0.01 µm. Filter je opremljen z odvajalcem kondenza ECO DARIN in z elektronskim diferenčnim manometrom in potencialnima kontaktoma za signalizacijo motenj </t>
  </si>
  <si>
    <t>- predfilter za odstranitev kapljevin vode, prašnih delcev, ostalih trdih delcev večjega premera, ostankov korozije cevovodov in oljnih kapljevin večjih od premera 1 µm. Filter je opremljen z odvajalcem kondenza ECO DARIN z elektronskim nadzorom padca tlaka in potencialnima kontaktoma za signalizacijo motenj</t>
  </si>
  <si>
    <t>Sušilno filterni sistem za dihalni zrak, ki mora zagotavljati kvaliteto zraka v skladu s SIST EN ISO 7396-1:2007 in Euroean Pharmacopoeia. Sistem sestoji iz:</t>
  </si>
  <si>
    <t>Rezervoar za komprimiran zrak, znotraj in zunaj galvaniziran, zunaj pobarvan z barvo po RAL5012 (modra), z merilcem tlaka, kontrolno prirobnico, odgovarjajočim varnostnim ventilom in certifikatom, za delovni tlak 16bar, z navojnimi priključki DN 25, velikosti 250 lit</t>
  </si>
  <si>
    <t>DN 20 dolžine cca. 1,5 m</t>
  </si>
  <si>
    <t>Gibljiva priključna cev, armirana, za komprimiran zrak, kompletno z navojnimi nastavki:</t>
  </si>
  <si>
    <t>Medeninasti zaporni krogljčni ventil za komprimiran zrak, z možnostjo priklopa gibljive cevi, s pritrdilnim in tesnilnim materialom</t>
  </si>
  <si>
    <t xml:space="preserve"> - rezervni signali</t>
  </si>
  <si>
    <t xml:space="preserve"> - stanje na stikalnem bloku</t>
  </si>
  <si>
    <t xml:space="preserve"> - stanje distribucije komprimiranega zraka</t>
  </si>
  <si>
    <t xml:space="preserve"> - stanje filtracije kompresorja</t>
  </si>
  <si>
    <t xml:space="preserve"> - stanje sušenja in rosišča komprimiranega zraka</t>
  </si>
  <si>
    <t xml:space="preserve"> - stanje  zaščite  pred  prekomernim  vklapljanjem  kompresorja</t>
  </si>
  <si>
    <t xml:space="preserve"> - stanje količine komprimiranega zraka v rezervoarju kompresorja</t>
  </si>
  <si>
    <t xml:space="preserve"> - stanje tlaka v rezervoarju kompresorja</t>
  </si>
  <si>
    <t xml:space="preserve"> - stanje zračnega hlajenja kompresorja</t>
  </si>
  <si>
    <t xml:space="preserve"> - stanje olja za mazanje kompresorja</t>
  </si>
  <si>
    <t xml:space="preserve"> - stanje tlačnih stikal</t>
  </si>
  <si>
    <t xml:space="preserve"> - pretok komprimiranega zraka</t>
  </si>
  <si>
    <t xml:space="preserve"> - delovni tlak kompresorja</t>
  </si>
  <si>
    <t xml:space="preserve"> - signal izlitja vode</t>
  </si>
  <si>
    <t xml:space="preserve"> - vlaga strojnice</t>
  </si>
  <si>
    <t xml:space="preserve"> - temperatura strojnice</t>
  </si>
  <si>
    <t xml:space="preserve"> - zunanja temperatura</t>
  </si>
  <si>
    <t>Urejene in predane morajo biti tabele naslednjih signalov, predvidenih za priklop na CNS:</t>
  </si>
  <si>
    <t>Sklop mora biti dobavljen s komunikacijskim protokolom TCP/IP</t>
  </si>
  <si>
    <t xml:space="preserve"> - certifikat o doseganju razreda 0 glede vsebnosti olja po standardu ISO 8573-1</t>
  </si>
  <si>
    <t xml:space="preserve"> - frekvenčno reguliran motor (območje delovanja vsaj 60%)</t>
  </si>
  <si>
    <t xml:space="preserve"> - instalirana moč motorja 1,5 kW / 400 V, 50 Hz</t>
  </si>
  <si>
    <t xml:space="preserve"> - max. delovni pritisk 10 bar</t>
  </si>
  <si>
    <t>Kompresorski agregat za proizvodnjo medicinskega komprimiranega zraka, z možnostjo priključitve na CNS, z naslednjimi podatki:</t>
  </si>
  <si>
    <t>2.1.3.</t>
  </si>
  <si>
    <t>POSTAJA ZA KISIK</t>
  </si>
  <si>
    <t>2.1.2.</t>
  </si>
  <si>
    <t>- Cevne armature (visokotlačni ventili in filtri) in cevne povezave</t>
  </si>
  <si>
    <t>- Zračni uplinjavalnik kapacitete 10 Nm3/h; p=30 bar</t>
  </si>
  <si>
    <t>- Rezervoar za tekoči kisik volumna 5500 l in 14,7 bar</t>
  </si>
  <si>
    <t>DEL POSTAJE ZA KISIK, KI GA DOBAVI POGODBENI DOBAVITELJ MEDICINSKIH PLINOV IN JE V NJEGOVI LASTI</t>
  </si>
  <si>
    <t>2.1.3.2.</t>
  </si>
  <si>
    <t>Tipalo pretoka</t>
  </si>
  <si>
    <t>Protipovratni ventil za medicinske pline s tesnilnim materialom, DN20</t>
  </si>
  <si>
    <t>Tlačno tipalo 0-16 bar</t>
  </si>
  <si>
    <t>- pritrdilna konzola in montažni material</t>
  </si>
  <si>
    <t>- 4x visokotlačna vijačna bakrena cev</t>
  </si>
  <si>
    <t>- visokotlačnega zapornega ventila s sinter filtrom</t>
  </si>
  <si>
    <t>- 4x enojni nepovratni ventil za priključitev jeklenk</t>
  </si>
  <si>
    <t>- visokotlačne zbirne cevi dolžine 1,5 m</t>
  </si>
  <si>
    <t>Visokotlačna veja za napajanje preklopne postaje, ki sestoji iz:</t>
  </si>
  <si>
    <t>- 1x visokotlačna vijačna bakrena cev</t>
  </si>
  <si>
    <t>- 1x nepovratni ventil za priključitev snopa 12 jeklenk</t>
  </si>
  <si>
    <t xml:space="preserve"> - stanje varnostnega ventila</t>
  </si>
  <si>
    <t xml:space="preserve"> - stanje alarma</t>
  </si>
  <si>
    <t xml:space="preserve"> - prikaz stanja pritiska</t>
  </si>
  <si>
    <t xml:space="preserve"> - stanje skupnega pretoka</t>
  </si>
  <si>
    <t xml:space="preserve"> - stanje delovnega tlaka</t>
  </si>
  <si>
    <t xml:space="preserve"> - skupna napaka</t>
  </si>
  <si>
    <t xml:space="preserve"> - stanje tlačnega stikala 4..20mA v glavni razdelilni omarici </t>
  </si>
  <si>
    <t>Postaja za rezervno napajanje (posamezne jeklenke). Reducirna priprava za rezervno napajanje sestoji iz: Visokotlačnega reducirnega ventila, ki vrši reduciranje visokega tlaka (Kisik max 300bar) na 15-20 bar. Visokotlačni reducirni ventili je opremljen z piezokristalnimi tlačnimi pretvorniki za merjenje tlaka – vstopnega in izstopnega. Visokotlačni ventil mora imeti tudi dodatni varnostni ventil. Reduciranje na delovni tlak vrši delovni reducirni ventil. Reducirna omarica za pomožno napajanje mora imeti varnostni ventil, ki celotno kapaciteto postaje v primeru napak na reducirnih ventilih izpusti v okolico. Na izhodu iz postaje mora biti montiran zaporni ventil.</t>
  </si>
  <si>
    <t>Postaja tekoče faze (rezervoar s tekočim kisikom) in je primaren vir napajanja (sekundaren vir je v tem primeru preklopna postaja). Reducirna postaja tekoče faze je opremljena z piezokristalnim tlačnim pretvornikom za merjenje vhodnega tlaka. Opremljena je tudi z delovnim reducirnim ventilom in varnostnim ventilom. Na izhodu iz postaje mora biti montiran zaporni ventil.</t>
  </si>
  <si>
    <t>Preklopna postaja z dvojnim nizkotlačnim reducirnim ventilom in signalizacijo. Konstrukcija in zasnova preklopne postaje zagotavlja dva vira plina za oskrbo določenega objekta. Sveženj jeklenk na levi strani preklopne postaje je prvi vir, sveženj jeklenk na desni strani preklopne postaje je drugi vir. Preko visokotlačne rampe pride visoki tlak v preklopno postajo. Visokotlačni reducirni ventili vršijo reduciranje visokega tlaka (Kisik max 300bar) na 15-20 bar. Visokotlačni reducirni ventili so opremljeni z piezokristalnimi tlačnimi pretvorniki za merjenje tlaka – vstopnega in izstopnega. Visokotlačni ventil mora imeti tudi dodatni varnostni ventil. Pnevmatski preklopnik vrši preklop iz prazne na polno stran. V preklopnik je nameščeno posebno stikalo, ki daje elektroniki signal katera stran je v obratovanju (leva ali desna). Dva nizkotlačna reducirna ventila vršita reduciranje tlaka I. stopnje na delovni tlak 10 bar. Opremljena mora biti tudi z piezokristalnim tlačnim pretvornikom za merjenje delovnega tlaka. Na izhodu iz postaje mora biti montiran zaporni ventil.</t>
  </si>
  <si>
    <t>DEL POSTAJE ZA KISIK, KI GA INVESTIRA UKC MB IN OSTANE V NJENI LASTI</t>
  </si>
  <si>
    <t>2.1.2.1.</t>
  </si>
  <si>
    <t>2.1.1.</t>
  </si>
  <si>
    <t>Demontaža cevnih razvodov med. plinov in pripadajočega montažnega materiala</t>
  </si>
  <si>
    <t>- demontaža celotne kisikove postaje</t>
  </si>
  <si>
    <t>- demontaža celotne kompresorske strojnice</t>
  </si>
  <si>
    <t>Demontaža naprav, opreme in instalacij v obstoječih postajah medicinkih plinov, vključno odvoz na deponijo:</t>
  </si>
  <si>
    <t>SKUPAJ STROJNE INSTALACIJE IN OPREMA</t>
  </si>
  <si>
    <t>2.1.6</t>
  </si>
  <si>
    <t>MEDICINSKI  PLINI</t>
  </si>
  <si>
    <t>PREZRAČEVANJE</t>
  </si>
  <si>
    <t>2.3.3.</t>
  </si>
  <si>
    <t>fi 250 mm</t>
  </si>
  <si>
    <t>vel. 720x1000 mm</t>
  </si>
  <si>
    <t>vel. 1200x1000 mm</t>
  </si>
  <si>
    <t>kot npr. Systemair tip FFR 250</t>
  </si>
  <si>
    <t>dim. 800x500, L=1500 mm, št.kulis=3, De(250Hz)=38 dB</t>
  </si>
  <si>
    <t xml:space="preserve">  400 x 200 mm, priključek fi 200</t>
  </si>
  <si>
    <t xml:space="preserve">  400 x 200 mm, priključek fi 160</t>
  </si>
  <si>
    <t xml:space="preserve">  425 x 125 mm RAL</t>
  </si>
  <si>
    <t>Ustreza: Lindab, tip AR-4P ali enakovredno</t>
  </si>
  <si>
    <t xml:space="preserve">  vel. 160</t>
  </si>
  <si>
    <t xml:space="preserve">  vel. 125</t>
  </si>
  <si>
    <t xml:space="preserve">  vel. 100</t>
  </si>
  <si>
    <t xml:space="preserve"> za dovod zraka z navojem za regulacijo pretoka zraka. Barvan v RAL 2016 mat.</t>
  </si>
  <si>
    <t>Prezračevalni ventili</t>
  </si>
  <si>
    <t xml:space="preserve"> za odvod zraka z navojem za regulacijo pretoka zraka. Barvan v RAL 2016 mat.</t>
  </si>
  <si>
    <t xml:space="preserve">  vel. 200</t>
  </si>
  <si>
    <t>kot npr.: Lindab, tip OD-10 ali enakovredno</t>
  </si>
  <si>
    <t>dolžina 1000 mm</t>
  </si>
  <si>
    <t>dolžina 800 mm</t>
  </si>
  <si>
    <t>Ustreza: IMP Klima, tip LD-19/2/K/Z ali enakovredno</t>
  </si>
  <si>
    <t xml:space="preserve">  vel. 400</t>
  </si>
  <si>
    <t>Ustreza: IMP Klima, tip OD-15/KK1/Z/M ali enakovredno</t>
  </si>
  <si>
    <t>fi 250</t>
  </si>
  <si>
    <t>fi 160</t>
  </si>
  <si>
    <t>Zaporna loputa, z ohišjem in lamelo iz pocinkane pločevine, z nosilcem za pogon in pogonom on/off 230V</t>
  </si>
  <si>
    <t>Zrakotesna loputa z mot. pogonom:</t>
  </si>
  <si>
    <t>350x160</t>
  </si>
  <si>
    <t>300x200</t>
  </si>
  <si>
    <t>400x200</t>
  </si>
  <si>
    <t>500x200</t>
  </si>
  <si>
    <t>600x200</t>
  </si>
  <si>
    <t>EN 250x150 / 380 m3/h</t>
  </si>
  <si>
    <t>EN 250x150 / 370 m3/h</t>
  </si>
  <si>
    <t>Ustreza: Trox ali enakovredno</t>
  </si>
  <si>
    <t>- velikost  fi 200 / 360 m3/h</t>
  </si>
  <si>
    <t>- velikost  fi 200 / 330 m3/h</t>
  </si>
  <si>
    <t>- velikost  fi 200 / 320 m3/h</t>
  </si>
  <si>
    <t>- velikost  fi 160 / 300 m3/h</t>
  </si>
  <si>
    <t>- velikost  fi 160 / 260 m3/h</t>
  </si>
  <si>
    <t>- velikost  fi 160 / 240 m3/h</t>
  </si>
  <si>
    <t>- velikost  fi 160 / 220 m3/h</t>
  </si>
  <si>
    <t>- velikost  fi 160 / 180 m3/h</t>
  </si>
  <si>
    <t>- velikost  fi 160 / 150 m3/h</t>
  </si>
  <si>
    <t>- velikost  fi 160 / 130 m3/h</t>
  </si>
  <si>
    <t>- velikost  fi 160 / 120 m3/h</t>
  </si>
  <si>
    <t>- velikost  fi 125 / 120 m3/h</t>
  </si>
  <si>
    <t>- velikost  fi 125 / 100 m3/h</t>
  </si>
  <si>
    <t>- velikost  fi 125 / 90 m3/h</t>
  </si>
  <si>
    <t>- velikost  fi 125 / 80 m3/h</t>
  </si>
  <si>
    <t>- velikost  fi 125 / 60 m3/h</t>
  </si>
  <si>
    <t>- velikost  fi 100 / 60 m3/h</t>
  </si>
  <si>
    <t>- velikost  fi 100 / 50 m3/h</t>
  </si>
  <si>
    <t>- velikost  fi 100 / 40 m3/h</t>
  </si>
  <si>
    <t>- velikost  fi 100 / 30 m3/h</t>
  </si>
  <si>
    <t>Proizvod kot npr. TROX tip VFL ali enakovredno</t>
  </si>
  <si>
    <t>Sestavni deli:
• Ohišje in usmernik lopute iz kakovostne plastike, UL 94, V0; v skladu z DIN 4102, klasifikacija materiala B2
• Listna vzmet iz nerjavnega jekla
• Poliuretanski meh</t>
  </si>
  <si>
    <t xml:space="preserve"> z lastnim pogonom brez zunanjega napajanja. Primerno za vgradnjo v okrogle kanale v skladu z EN 1506 ali EN 13180. Ustnično tesnilo za tesno in varno prileganje. Zvočno optimiziran usmernik lopute z ležaji z nizkim
trenjem in posebnim mehom.</t>
  </si>
  <si>
    <t>Vključno material za montažo v betonsko ploščo, protipožarna tesnitev preboja z negorljivim materialom (kamena volna v primeru lahkih sten oziroma malta v primeru trdnih sten) in intumiscenčnim kitom.</t>
  </si>
  <si>
    <t>Protipožarna tesnitev prebojev okoli požarnih loput</t>
  </si>
  <si>
    <t>debelina plošč 40 mm</t>
  </si>
  <si>
    <t>vključno ves potrebni montažni in obešalni material</t>
  </si>
  <si>
    <t xml:space="preserve">Požarno odporne plošče za oblogo kanalov PROMAT </t>
  </si>
  <si>
    <t>vel. 100</t>
  </si>
  <si>
    <t>vključno ves potrebni montažni</t>
  </si>
  <si>
    <t>kot npr. MANDIK tip CFDM-V fi 125</t>
  </si>
  <si>
    <t>Požarni ventil</t>
  </si>
  <si>
    <t>Enako, le velikost 200</t>
  </si>
  <si>
    <t>Enako, le velikost 160</t>
  </si>
  <si>
    <t>Enako, le velikost 125</t>
  </si>
  <si>
    <t>velikost 100</t>
  </si>
  <si>
    <t>Okrogla protipožarna loputa, izdelana v skladu z EN 1366-2, s CE certifikatom po EN 15650, klasificirana po EN 13501-3 na požarno odpornost EI120S, izdelana iz pocinkane pločevine, z elektromotornim pogonom 24V,  z mejnima tipaloma za kontrolo odprte in zaprte lege lopute. Kot npr. TROX, tip: FKRS-EU 125 Z45 ali enakovredno.</t>
  </si>
  <si>
    <t>Enako, le 450x160</t>
  </si>
  <si>
    <t>Enako, le 400x160</t>
  </si>
  <si>
    <t>Enako, le 350x160</t>
  </si>
  <si>
    <t>Enako, le 250x150</t>
  </si>
  <si>
    <t>velikost 200x160</t>
  </si>
  <si>
    <t>Protipožarna loputa, izdelana v skladu z EN 1366-2, s CE certifikatom po EN 15650, klasificirana po EN 13501-3 na požarno odpornost EI120S, izdelana iz pocinkane pločevine, z ročnim in termičnim sprožilom ter ročico za premik lamele, z mejnima tipaloma za kontrolo odprte in zaprte lege lopute. Kot npr. TROX, tip: FKS-EU Z03 ali enakovredno.</t>
  </si>
  <si>
    <t>Enako, le 900x400</t>
  </si>
  <si>
    <t>Enako, le 800x400</t>
  </si>
  <si>
    <t>Enako, le 700x400</t>
  </si>
  <si>
    <t>Enako, le 600x300</t>
  </si>
  <si>
    <t>Enako, le 600x200</t>
  </si>
  <si>
    <t>Enako, le 500x200</t>
  </si>
  <si>
    <t>Enako, le 450x200</t>
  </si>
  <si>
    <t>Enako, le 400x200</t>
  </si>
  <si>
    <t>velikost 300x200</t>
  </si>
  <si>
    <t>Protipožarna loputa, izdelana v skladu z EN 1366-2, s CE certifikatom po EN 15650, klasificirana po EN 13501-3 na požarno odpornost EI180S, izdelana iz pocinkane pločevine, z elektromotornim pogonom 230V, z mejnima tipkaloma za kontrolo odprte in zaprte lege lopute. Kot npr. TROX, tip: FK-EU Z43 ali enakovredno.</t>
  </si>
  <si>
    <t>Enako, le fi 200</t>
  </si>
  <si>
    <t>Enako, le fi 160</t>
  </si>
  <si>
    <t xml:space="preserve">Enako, le fi 125 </t>
  </si>
  <si>
    <t>fi 100</t>
  </si>
  <si>
    <t>Toplotna izolacijamora biti  z zaprto celično strukturo, difuzijsko odpornostjo µ &gt; 5000, toplotno pevodnostjo λ &lt;  0,038 W/mK (pri 20 ºC) in kvaliteto požarne odpornosti najmanj B, vključno spojni in montažni material. Maksimalna dolžina posameznega kosa je 1,5 m.</t>
  </si>
  <si>
    <t xml:space="preserve">Fleksibilni kanali s toplotno izolacijo. </t>
  </si>
  <si>
    <t>1060-2000 mm  -    1,0 mm</t>
  </si>
  <si>
    <t>560-1000 mm    -    0,8 mm</t>
  </si>
  <si>
    <t>100-530 mm      -    0,6 mm</t>
  </si>
  <si>
    <t xml:space="preserve"> Debelina pločevine glede na nazivno dimenzijo</t>
  </si>
  <si>
    <t xml:space="preserve">iz pocinkane pločevine s stopnjo tesnosti B po SIST EN 1507 za pravokotne in SIST EN 12237 za okrogle kanale, za tlake do ± 1000 Pa. Pravokotni kanali vzdolžno zarobljeni, med seboj spojeni prirobnično, skupaj z vodilnimi usmerniki v lokih.  Zračni kanali naj bodo pri večjih dimenzijah diagonalno izbočeni ali ojačani z blagim izmeničnim vbočenjem in izbočenjem. Fazonski kosi okroglih kanalov z gumijastimi tesnili. Vključno s tesnilnim in montažnim materijalom. Pritrjevanje, obešanje kanalov mora bit v skladu z standardom z EN 12236. </t>
  </si>
  <si>
    <t>Ravni kanali in fazonski kosi kanalskega razvoda</t>
  </si>
  <si>
    <t>KANALI IN DISTRIBUCIJSKI ELEMENTI</t>
  </si>
  <si>
    <t>PREZRAČEVANJE KUHINJE</t>
  </si>
  <si>
    <t>2.3.2.</t>
  </si>
  <si>
    <t>Nazivna napetost: 230 V</t>
  </si>
  <si>
    <t>Padec tlaka tekočine: 8 kPa</t>
  </si>
  <si>
    <t>Pretok tekočine: 6 m3/h</t>
  </si>
  <si>
    <t>Črpalka sekundarnega hladilnega kroga z možnostjo regulacije pretoka in tlaka.</t>
  </si>
  <si>
    <t>Sekundar - temperatura: 10/16°C - medij: glikol/voda 35%</t>
  </si>
  <si>
    <t>Primar - temperatura: 8/14°C - medij: voda</t>
  </si>
  <si>
    <t>Nazivna moč: 42 kW</t>
  </si>
  <si>
    <t>Toplotni izmenjevalec hladilnega kroga za prenos toplote iz vode na mešanico voda / glikol.</t>
  </si>
  <si>
    <t>OSTALI ELEMENTI PREZRAČEVALNEGA SISTEMA KUHINJE</t>
  </si>
  <si>
    <t>Vključuje izdelavo in montažo inox oblog na objektu. Izdelajo se na osnovi opravljenih izmer na objektu. Montirajo se po zgornjem notranjem obodu nape po detajlu ponudnika nape. Višina oblog je približno 200 mm.</t>
  </si>
  <si>
    <t>INOX OBLOGE NAD KUHINJSKIMI NAPAMI</t>
  </si>
  <si>
    <t>Zagon prezračevalnega sistema in z njim povezana dela.</t>
  </si>
  <si>
    <t>Šolanje uporabnika in nastavitev prezračevalnega sistema kuhinje, ko je kuhinja že določen čas v obratovanju.</t>
  </si>
  <si>
    <t>Zagon prezračevalnega sistema.</t>
  </si>
  <si>
    <t>Električni priklop predhodno s strani inštalaterja dobavljenih in napeljanih kablov za prezračevalni sistem kuhinje. Kabli so napeljani do mikrolokacij elementov periferne opreme, v krmilno omaro, v razdelilno omarico v napi ter označeni skladno z načrtom električnih kablov.</t>
  </si>
  <si>
    <t>Uvajanje inštalaterjev v projekt.</t>
  </si>
  <si>
    <t xml:space="preserve">Zajema končno sestavo kuhinjske nape s sestavnimi deli iz nerjaveče pločevine, ko so osrednji deli kuhinjske nape skladno z navodili obešeni na strop, priklopljeni na prezračevalni sistem in na sistem vodnega ogrevanja. Montaža se izvede preden se pod napo postavijo termični bloki. V kolikor so termični bloki obstoječi, jih mora naročnik zaščititi tako, da serviser lahko hodi po njih. </t>
  </si>
  <si>
    <t>ZAGON SISTEMA IN Z NJIM POVEZANA DELA</t>
  </si>
  <si>
    <t>PRIO 250EC L VENTILATOR CEVNI</t>
  </si>
  <si>
    <t>Ustreza ventilator z EC motorjem dobavitelja Provent ali enakovredno:</t>
  </si>
  <si>
    <t>Nazivni tok: 0,9 A</t>
  </si>
  <si>
    <t>Nazivna moč motorja: 124 W</t>
  </si>
  <si>
    <t>Zunanji padec tlak: 100 Pa</t>
  </si>
  <si>
    <t>Pretok: 1200 m3/h</t>
  </si>
  <si>
    <t>Ventilator MF4 za dovod svežega zraka iz nape v sosednje prostore</t>
  </si>
  <si>
    <t>Ventilator  MF3 za dovod svežega zraka iz nape v sosednje prostore</t>
  </si>
  <si>
    <t>Žaluzija z zobniki za regulacijo lamel z nosilcem za motorni pogon  dimenzije 750x750</t>
  </si>
  <si>
    <t>SSM 062 DUŠILEC ZVOKA DZ100_4 750_750_1250 F</t>
  </si>
  <si>
    <t>Dušilec zvoka na odvodu zraka prirejen za vgradnjo v zračni kanal, narejen iz ohišja iz pocinkane pločevine s priključnimi prirobnicami z robom 20mm. Dušilne kulise z okvirjem iz pocinkane pločevine in polnilom iz mineralne volne zaščitene proti  odnašanju in prevlečene s PVC folijo. Dušenje 15 dB pri 250 Hz. Ustreza dušilec zvoka  zraka dobavitelja Provent ali enakovredno:</t>
  </si>
  <si>
    <t>MUB/T 062 560EC VENTILATORSKI ZABOJ</t>
  </si>
  <si>
    <t>Nazivna napetost: 3x400 V</t>
  </si>
  <si>
    <t>Nazivni tok: 3,3 A</t>
  </si>
  <si>
    <t>Nazivna moč motorja: 2274 W</t>
  </si>
  <si>
    <t>Zunanji padec tlak: 350 Pa</t>
  </si>
  <si>
    <t>Pretok zraka: 8750 m3/h</t>
  </si>
  <si>
    <t>Odvodni ventilator, ki ima elektromotor ločen od toka odpadnega zraka skladno s smernicami VDI 2052.</t>
  </si>
  <si>
    <t>Odvodni ventilator in oprema</t>
  </si>
  <si>
    <t>SSM 062 DUŠILEC ZVOKA DZ200_3 1050_800_1250 F</t>
  </si>
  <si>
    <t>DOVODNA VENTILATORSKA NAPRAVA</t>
  </si>
  <si>
    <t>Ustreza dovodna ventilatorska naprava dobavitelja Provent ali enakovredno:</t>
  </si>
  <si>
    <t>Fleksibilni priključek na izstopni strani naprave.</t>
  </si>
  <si>
    <t>Nazivni tok: 6,6 A</t>
  </si>
  <si>
    <t>Nazivna moč motorja: 4300 W</t>
  </si>
  <si>
    <t>Število ventilatorjev: 1</t>
  </si>
  <si>
    <t>Zunanji padec tlaka: 350 Pa</t>
  </si>
  <si>
    <t>Pretok zraka: 7350 m3/h</t>
  </si>
  <si>
    <t>Ventilator proizvajalca EBM-Papst ali Ziehl-Abegg s prostotekočim rotorjem z nazaj zakrivljenimi lopaticami in z EC IE4 motorjem  z zvezno regulacijo števila vrtljajev. Ventilator ima vgrajene cevne priključke za merjenje pretoka zraka.
Tehnični podatki:</t>
  </si>
  <si>
    <t>Hladilna moč: 42,5 kW</t>
  </si>
  <si>
    <t>Padec tlaka tekočine: 30 kPa</t>
  </si>
  <si>
    <t>Pretok tekočine: 2,03 l/s</t>
  </si>
  <si>
    <t>Temperatura hladilnega medija: 10/15 °C</t>
  </si>
  <si>
    <t>Hladilni medij: voda-glikol 30 %</t>
  </si>
  <si>
    <t>Vodni hladilnik z notranjimi priključki, za hladilnikom je po potrebi vgrajen eliminator vodnih kapljic, ki je sestavljen iz okvira iz korozijsko odpornega aluminija in lovilnih lamel iz PPTV. Pod hladilnikom in eliminatorjem je banja za zbiranje in odvod kondenzata iz nerjavečega materiala. Cevna priključka sta standardno izdelana z zunanjim navojem po ISO-R7, s priključki za praznjenje in odzračevanje.
Tehnični podatki:</t>
  </si>
  <si>
    <t>Vrečasti filter F7. Posluževanje filtra je s strani skozi posluževalna vrata.</t>
  </si>
  <si>
    <t>Kasetni filter M5. Posluževanje filtra je s strani skozi posluževalna vrata.</t>
  </si>
  <si>
    <t>Zobniška regulacijska žaluzija z okvirom in loputami iz aluminija. Vgrajena je na notranji strani ohišja in skupaj z motornim pogonom.</t>
  </si>
  <si>
    <t>Fleksibilni priključek na vstopni strani naprave.</t>
  </si>
  <si>
    <t>Notranja naprava
Mehanske lastnosti ohišja po EN 1886: 
• mehanska stabilnost: razred D2
• tesnost ohišja pri negativnem tlaku -400 Pa: razred L2
• tesnost ohišja pri pozitivnem tlaku +700 Pa: razred L3
• tesnost vgrajenih filtrov: razred F9
• toplotna prehodnost ohišja:  razred T3 
• faktor toplotnih mostov: razred TB3</t>
  </si>
  <si>
    <t>Desna izvedba naprave.</t>
  </si>
  <si>
    <t>Enoetažna dovodna ventilacijska naprava z dovolj velikim presekom in energetsko učinkovitimi ventilatorji, da karakteristike ustrezajo energetskemu razredu A ali A+ po Eurovent kriterijih.
Materiali:
• profili: aluminij
• zunanji plašč: praškasto barvana pločevina
• notranji plašč: galvanizirana pločevina
• izolacija: mineralna volna
• debelina ohišja: 50 mm
Naprava ima spodaj nosilen podstavek, v katerem so luknje za odvod kondenza.</t>
  </si>
  <si>
    <t>Dovodna ventilatorska naprava</t>
  </si>
  <si>
    <t>VENTILATORSKE NAPRAVE IN OPREMA</t>
  </si>
  <si>
    <t>Žaluzija z zobniki za regulacijo lamel z nosilcem za motorni pogon  dimenzije 400 x 200 mm.</t>
  </si>
  <si>
    <t>EXACTA-W 1300 x1200</t>
  </si>
  <si>
    <t>Ustreza stenska / sredinska odvodna kuhinjska napa proizvajalca Provent ali enakovredno:</t>
  </si>
  <si>
    <t>Višina H = 450 mm</t>
  </si>
  <si>
    <t>Širina B = 1200 mm</t>
  </si>
  <si>
    <t>Dolžina L = 1300 mm</t>
  </si>
  <si>
    <t>Padec tlaka v napi odvod: 60 Pa</t>
  </si>
  <si>
    <t>Pretok odvod: 1400 m3/h</t>
  </si>
  <si>
    <t>Labirintni filtri</t>
  </si>
  <si>
    <t>Kuhinjska napa je izdelana iz inox pločevine kvalitete 1.4301 in ima vgrajene elemente za regulacijo pretoka zraka glede na termično obremenitev pod napo.
Napa mora imeti izmerjene karakteristike delovanja v celotnem področju možnih pretokov, kar v fazi zagona sistema omogoča nastavitev pretokov zraka direktno na PLC regulatorju, brez ročnega umerjanja z instrumenti za merjenje pretoka.
V kuhinjsko napo so vgrajeni še naslednji elementi:</t>
  </si>
  <si>
    <t>Odvodna napa z integriranim sistemom za natančno regulacijo pretoka odvedenega zraka</t>
  </si>
  <si>
    <t>Kuhinjska napa nad pomivalnim strojem</t>
  </si>
  <si>
    <t>Žaluzija z zobniki za regulacijo lamel z nosilcem za motorni pogon  dimenzije 300 x 200 mm</t>
  </si>
  <si>
    <t>EXACTA-W 1500 x 1400</t>
  </si>
  <si>
    <t>Ustreza stenska odvodna kuhinjska napa proizvajalca Provent ali enakovredno:</t>
  </si>
  <si>
    <t>Širina B = 1400 mm</t>
  </si>
  <si>
    <t>Dolžina L = 1500 mm</t>
  </si>
  <si>
    <t>Padec tlaka v napi odvod: 80 Pa</t>
  </si>
  <si>
    <t>Pretok odvod: 800 m3/h</t>
  </si>
  <si>
    <t>Pleteni filtri</t>
  </si>
  <si>
    <t>Kuhinjska napa nad konvekotmatom</t>
  </si>
  <si>
    <t>Žaluzija z zobniki za regulacijo lamel z nosilcem za motorni pogon  dimenzije 300 x 200 mm.</t>
  </si>
  <si>
    <t>Regulator pretoka zraka pravokotnega preseka, z elektromotornim pogonom kompatibilnim z regulacijskim sistemom prezračevanja kuhinje. Dimenzije 300 x 200 x 500 mm.</t>
  </si>
  <si>
    <t>CONVECTA-W 1400 x 1400</t>
  </si>
  <si>
    <t>Ustreza varčna kuhinjska napa Convecta-W stenska izvedba proizvajalca Provent ali enakovredno:</t>
  </si>
  <si>
    <t>Višina H = 620 mm</t>
  </si>
  <si>
    <t>Dolžina L = 1400 mm</t>
  </si>
  <si>
    <t>Dimenzije kuhinjske nape:</t>
  </si>
  <si>
    <t>Padec tlaka v napi odvod: 55 Pa</t>
  </si>
  <si>
    <t>Pretok odvod: 750 m3/h</t>
  </si>
  <si>
    <t>Padec tlaka v napi dovod: 45 Pa</t>
  </si>
  <si>
    <t>Pretok dovod: 750 m3/h</t>
  </si>
  <si>
    <t>Pretok zraka in padec tlaka v napi:</t>
  </si>
  <si>
    <t>Varčna kuhinjska napa je izdelana iz inox pločevine kvalitete 1.4301 in ima velik volumen zajemalnega prostora za učinkovito akumulacijo kratkotrajnih viškov pare ob odpiranju vrat konvekcijske pečice. Prednja stranica nape je perforirana za enakomeren vpih svežega zraka v delovni prostor pred konvekcijsko pečico. Varčna napa vključuje naslednje elemente:
• sistem vračanja toplote zraka s prenosniki toplote, ki dosegajo temperaturni izkoristek tudi preko 70% certificirano skladno z Eurovent; prenosniki toplote naj bodo takih dimenzij, da jih je možno prati v pomivalnem stroju, da se zmanjšajo stroški vzdrževanja sistema,
• učinkovit sistem filtracije z labirintnimi in kovinskimi pletenimi filtri,
• kanalske priključke za dovod in odvod zraka,
• opremo za regulacijo pretoka zraka glede na termično obremenitev pod napo.
Napa mora imeti izmerjene karakteristike delovanja za odvod zraka v celotnem področju možnih pretokov. To omogoča v fazi zagona sistema nastavitev pretokov odvodnega zraka direktno na PLC regulatorju brez njihovega ročnega umerjanja z instrumenti za merjenje pretoka.</t>
  </si>
  <si>
    <t>Varčna kuhinjska napa za konvekcijske pečice</t>
  </si>
  <si>
    <t>Kuhinjska napa nad konvektomatom</t>
  </si>
  <si>
    <t>Žaluzija z zobniki za regulacijo lamel z nosilcem za motorni pogon  dimenzije 800 x 250.</t>
  </si>
  <si>
    <t>HIDRAVLIČNI MODUL DN32-P1.1-Kvs10-R</t>
  </si>
  <si>
    <t>Ustreza hidravlični modul za vodno gretje proizvajalca Provent ali enakovredno.</t>
  </si>
  <si>
    <t>Hidravlični modul sestavljajo: regulacijski ventil z motornim pogonom, črpalka, dušilni ventil, zapiralna ventila, izpustno-polnilni ventil in potopna temperaturna tipala za merjenje temperature dovedene in odvedene vode.</t>
  </si>
  <si>
    <t>Hidravlični sistem sestavlja primarni krog od toplotne postaje do varčne kuhinjske nape Media in sekundarni krog v varčni kuhinjski napi Media. V varčno kuhinjsko napo Media je vgrajen hidravlični modul z delom primarnega kroga in celotnim sekundarnim krogom. V toplotni postaji mora biti vgrajena črpalka za oskrbo z grelnim medijem, ki zagotavlja zahtevani pretok grelne vode po podatkih za napo ob tlačnem padcu 20 kPa na tistem delu primarnega kroga, ki je vgrajen v varčno napo Media.</t>
  </si>
  <si>
    <t>Hidravlični sistem za dogrevanje zraka v varčni napi Media z vodnimi grelniki</t>
  </si>
  <si>
    <t>MEDIA-D 3400x2400</t>
  </si>
  <si>
    <t>Ustreza varčna kuhinjska napa Media z vračanjem toplote zraka proizvajalca Provent ali enakovredno:</t>
  </si>
  <si>
    <t>Širina B = 2400 mm</t>
  </si>
  <si>
    <t>Dolžina L = 3400 mm</t>
  </si>
  <si>
    <t>Qvode = 0,93 l/s</t>
  </si>
  <si>
    <t>Tvode = 55/45 °C</t>
  </si>
  <si>
    <t>Pgr = 38,87 kW</t>
  </si>
  <si>
    <t>Maksimalna temperatura vpiha gretje 24 °C</t>
  </si>
  <si>
    <t>Tproj = -13 °C</t>
  </si>
  <si>
    <t>Grelnik vodni:</t>
  </si>
  <si>
    <t>Padec tlaka v napi odvod: 140 Pa</t>
  </si>
  <si>
    <t>Pretok odvod: 5200 m3/h</t>
  </si>
  <si>
    <t>Padec tlaka v napi dovod: 135 Pa</t>
  </si>
  <si>
    <t>Pretok dovod: 6600 m3/h</t>
  </si>
  <si>
    <t>Napa mora imeti izmerjene karakteristike delovanja za odvod zraka v celotnem področju možnih pretokov. To omogoča v fazi zagona sistema nastavitev pretokov odvodnega zraka direktno na PLC regulatorju brez njihovega ročnega umerjanja z instrumenti za merjenje pretoka.</t>
  </si>
  <si>
    <t>Visoko učinkovita varčna kuhinjska napa vključuje naslednje elemente:
• filtracijski sistem odpadnega zraka, ki dosega s certifikati dokazano visoko učinkovitost filtracije oljnih delcev, ki je lahko tudi 100% pri velikosti oljnih delcev 7 mikronov in več; prvi element filtracijskega sistema morajo biti labirintni filtri vgrajeni v napo skladno z EN 16282 pod kotom 45 stopinj in požarno certificirani,
• sistem vračanja toplote zraka s prenosniki toplote, ki morajo dosegati temperaturni izkoristek tudi preko 65% certificirano skladno z Eurovent; prenosniki toplote naj bodo takih dimenzij, da jih je možno prati v pomivalnem stroju, da se zmanjšajo stroški vzdrževanja nape,
• vodni grelnik za dogrevanje zraka na želeno temperaturo,
• »By-pass« za prosto hlajenje, reguliran z motornim pogonom,
• LED svetilke nad steklom vgrajenim v isti ravnini z inox pločevino za lažje čiščenje,
• kanalske priključke za dovod in odvod zraka,
• kanalske priključke za dovod svežega temperaturno obdelanega zraka v prostore kuhinje, ki jih nemore prezračiti visoko učinkovita napa,
• opremo za regulacijo pretoka zraka glede na termično obremenitev pod napo.</t>
  </si>
  <si>
    <t>Visoko učinkovita varčna kuhinjska napa je izdelana iz inox pločevine kvalitete 1.4301 in mora dosegati naslednje ključne značilnosti:
• visoka sesalna učinkovitost, zaradi katere daje izračun pretoka zraka po EN 16282 najnižji možen pretok zraka, ker je faktor povečanja pretoka zraka "a" blizu 1,0 po kriteriju določanja pretoka zraka po senzibilni energiji,
• indukcijski vpih svežega zraka nazaj v napo skozi ozke reže  po celotnem notranjem obodu nape za povečano sesalno učinkovitost z možnostjo regulacije pretoka tega zraka za znižanja pretoka svežega zraka v prostor kuhinje, kadar je pretok zraka določen po kriteriju latentne energije,
• z vpihom svežega zraka iz nape preko prednjih perforiranih stranic omogoča napa enakomerno prezračenost prostora na delovnem mestu ob termičnih elementih ob visokem deležu svežega zraka v bivalni coni z minimalno možnostjo prepiha,
• vpihovalne reže na vrhu nape po njenem celotnem obodu omogočajo vpih svežega zraka z reguliranim dometom zraka, da se doseže enakomerna prezračenost bolj oddaljenega prostora od kuhinjske nape  ob visokem deležu svežega zraka v bivalni coni z minimalno možnostjo prepiha.</t>
  </si>
  <si>
    <t>Visoko učinkovita varčna kuhinjska napa</t>
  </si>
  <si>
    <t>Kuhinjska napa nad glavnim termičnim blokom</t>
  </si>
  <si>
    <t>KUHINJSKE NAPE IN OPREMA</t>
  </si>
  <si>
    <t>Funkcionalni modul za sinhronizacijo delovanja grelnega in hladilnega kroga prezračevanja kuhinje na osnovi zaznavanja temperature medija.</t>
  </si>
  <si>
    <t>Funkcionalni modul preklop gretje / hlajenje</t>
  </si>
  <si>
    <t>Ustreza regulacijski sistem KIVENTIS za samodejno upravljanje prezračevanja celotne kuhinje proizvajalca Provent ali enakovredno.</t>
  </si>
  <si>
    <t>• Avtomatična regulacija pretoka zraka glede na termično obremenitev pod napo za vse kuhinjske nape zagotavlja visoke prihranke toplotne in električne energije skupaj z dobrimi pogoji za delo v kuhinji, saj zniža nivo hrupa, zniža možnost prepiha in uporabnika razbremeni dela z regulacijo pretokov nap. Sistem lahko prihrani tudi več kot 50% toplotne energije za ogrevanje zraka in tudi več kot 50% električne energije za ventilatorje za vse nape v sistemu. 
• Kompenzacija odvedenega zraka klasičnih odvodnih nap in drugih odvodov zraka z razpoložljivim dovodom svežega zraka.
• Stalno zagotavljanje potrebne količine zraka posameznega odvoda in dovoda zraka ne glede na spremembe pretokov drugih porabnikov zraka, ki so priključeni na isti ventilator.
• Avtomatično prilagajanje razpoložljivega tlaka dovodnega in odvodnega ventilatorja trenutnim potrebam prezračevalnega sistema. Tako se doseže dodaten prihranek električne energije za ventilatorje in zagotavlja minimalen hrup delovanja ventilatorskega sistema.</t>
  </si>
  <si>
    <t>Regulacijski del za samodejno upravljanje prezračevanja profesionalne kuhinje za doseganje najboljših možnih pogojev za delo in izjemno visokih prihrankov stroškov za energijo.</t>
  </si>
  <si>
    <t>Servisno vzdrževalni modul za zagotovitev daljinskega vpogleda v zgodovino delovanja sistema prezračevanja kuhinje, na podlagi katerega se stranki omogoči lažja in hitrejša diagnostika in odprava napak med obratovanjem ter svetovanje pri ukrepih za dosego maksimalne energetske učinkovitosti in dobrih pogojev za delo v kuhinji.</t>
  </si>
  <si>
    <t>• Zgodovina motenj in izpadov.</t>
  </si>
  <si>
    <t>• Alarmiranje motenj in izpadov.</t>
  </si>
  <si>
    <t>• Izvajanje varnostnih in zaščitnih funkcij.</t>
  </si>
  <si>
    <t>• Samodejno opozarjanje uporabnika na vzdrževalne in servisne posege.</t>
  </si>
  <si>
    <t>• Ročno stopenjsko upravljanje  pretokov zraka za ventilatorje.</t>
  </si>
  <si>
    <t>• Samodejno vklapljanje in izklapljanje ventilatorjev po nastavljenem tedenskem urniku.</t>
  </si>
  <si>
    <t>• Preklapljanje med grelnim in hladnilnim načinom dela na podlagi temperature energetske vode.</t>
  </si>
  <si>
    <t>• Vodenje ventila vodnega hladilnika z analognim izhodom 0-10 V.</t>
  </si>
  <si>
    <t>• Vodenje hidravličnega modula v glavni varčni nape za dogrevanje zraka.</t>
  </si>
  <si>
    <t>• Regulacija ventilatorja za dovod svežega zraka iz glavne visoko učinkovite varčne nape v druge prostore, kjer ni dovoda svežega zraka iz visoko učinkovite varčne nape.</t>
  </si>
  <si>
    <t>• Vodenje EC ventilatorjev s funkcijo vzdrževanja konstantnega tlaka.</t>
  </si>
  <si>
    <t>• Upravljanje pretokov različnih dovodov in odvodov zrak.</t>
  </si>
  <si>
    <t>Regulacijski del za varčne kuhinjske nape z vračanjem toplote zraka</t>
  </si>
  <si>
    <t xml:space="preserve">Vključuje regulacijsko omaro,upravljalni panel z zaslonom na dotik in vse regulacijske elemente potrebne za delovanje prezračevalnega sistema skladno s shemo sistema - temperaturni senzorji, tlačni senzorji, servopogoni … Regulacijska omara nadometne izvedbe mora biti izdelana v zaščiti najmanj IP20. V omaro so vgrajeni PLC krmilnik za vodenje celotnega sistema prezračevanja kuhinje,  elementi stikalne tehnike, zaščita, sponke, glavno električno stikalo. 
</t>
  </si>
  <si>
    <t>REGULACIJSKI SISTEM PREZRAČEVANJA KUHINJE</t>
  </si>
  <si>
    <t>Prezračevalni sistem kuhinje sestavljajo:
• visoko učinkovite varčne kuhinjske nape kot glavne nape z najvišjimi pretoki zraka in za podrejene namene lahko tudi klasične odvodne kuhinjske nape,
• sistem vračanja toplote zraka, ki zagotavlja trajnostno rešitev delovanja ne glede na nasičenost zraka z maščobami,
• visoko učinkovite ventilatorske naprave za odvod in dovod zraka,
• centralen regulacijski sistem, ki stalno optimizira porabo energije in zagotavlja optimalno prezračenost prostorov kuhinje glede na trenutne aktivnosti v kuhinji.
Kombinacija visoko učinkovitih kuhinjskih nap, naprednega regulacijskega sistema in sistema vračanja toplote zraka omogoča:
• tudi več kot 85 % prihranka pri stroških za ogrevanje zraka v grelni sezoni,
• tudi več kot 60 % prihranka pri stroških za električno energijo ventilatorjev čez vse leto,
• dobre pogoje za delo z minimalno možnostjo prepiha kljub občasnim zelo visokim izmenjavam zraka v kuhinji,
• stabilne razmere podtlaka v prostorih kuhinje glede na druge prostore objekta, da ne prihaja do širjenja vonjav iz prostorov kuhinje v druge prostore objekta in da ne nastaja med temi prostori previsok podtlak, ki lahko povzroča neprijeten prepih.</t>
  </si>
  <si>
    <t>CELOVIT ENERGETSKO VARČEN SISTEM PREZRAČEVANJA PROFESIONALNE KUHINJE</t>
  </si>
  <si>
    <t>Ponudba izvajalca prezračevanja kuhinje mora zajemati montažo kuhinjskih nap in vseh ostalih elementov po popisu.</t>
  </si>
  <si>
    <t>MONTAŽA ELEMENTOV  PREZRAČEVALNEGA SISTEMA KUHINJE</t>
  </si>
  <si>
    <t>NAPRAVE</t>
  </si>
  <si>
    <t>2.3.1.</t>
  </si>
  <si>
    <t>PRIO 160EC VENTILATOR CEVNI</t>
  </si>
  <si>
    <t>Nazivni tok: 0,68 A</t>
  </si>
  <si>
    <t>Nazivna moč motorja: 80 W</t>
  </si>
  <si>
    <t>Pretok: 650 m3/h</t>
  </si>
  <si>
    <t>Ventilator za prezračevanje strojnice v mansardi</t>
  </si>
  <si>
    <t>- teža          m = 3.627 kg</t>
  </si>
  <si>
    <t>- dimenzije l x b x h = 10.360x1.655x2.230 mm</t>
  </si>
  <si>
    <t>Mere - maksimalne</t>
  </si>
  <si>
    <t>- zrakotesna motorna izstopna žaluzija z zveznim pogonom in jadrovinastim priključkom čez celotni presek</t>
  </si>
  <si>
    <t>- dušilna enota, dolžina kulise 1.000 mm, dušenje hrupa pri 250 Hz 22 dB</t>
  </si>
  <si>
    <t>- odvodna ventilatorska enota s frekvenčnim pretvornikom in PTC zaščito; 
q = 8.820 m³/h; ∆pEXT = 350 Pa; 4,0 kW; 400 V, zvočna moč 79,6 dB(A)</t>
  </si>
  <si>
    <t>- prazna enota</t>
  </si>
  <si>
    <t>- enota z UV svetilko tip UV-DUCT-SQ 4/90 in mrežastim filtrom</t>
  </si>
  <si>
    <t>- enota z vrečastim filtrom in prazno enoto, z jadrovinastim priključkom čez celotni presek:     
filter M5 l=470 mm, V = 8.820 m3/h, 62/37/87 Pa</t>
  </si>
  <si>
    <t>odvodni del naprave:</t>
  </si>
  <si>
    <t>enota z vrečastim filtrom in prazno enoto, z jadrovinastim priključkom čez celotni presek: 
filter F9 l=470 mm, V = 8.650 m3/h, 196/146/246 Pa</t>
  </si>
  <si>
    <t xml:space="preserve">  medij ogrevanje: voda; režim 60/45 °C, 4,4 kPa</t>
  </si>
  <si>
    <t xml:space="preserve">  grelna moč: 17,7 kW</t>
  </si>
  <si>
    <t xml:space="preserve">  temperatura zraka pred/za gretje: tz = 16/22 °C </t>
  </si>
  <si>
    <t>- grelna vodna enota za dogrevanje:</t>
  </si>
  <si>
    <t xml:space="preserve">  hladilna moč: 53 kW</t>
  </si>
  <si>
    <t xml:space="preserve">  medij hlajenja: voda; režim 8/14 °C, 25 kPa</t>
  </si>
  <si>
    <t xml:space="preserve">  temperatura zraka pred/za hlajenje: tz = 28/16 °C </t>
  </si>
  <si>
    <t>- hladilno enota za hlajenje skupaj z eleminatorjem kapljic in nadtlačnim sifonom:</t>
  </si>
  <si>
    <t xml:space="preserve">  medij ogrevanje: voda; režim 60/45 °C, 14,6 kPa</t>
  </si>
  <si>
    <t>-  grelna moč: 21,04 kW</t>
  </si>
  <si>
    <t xml:space="preserve">  temperatura zraka pred/za gretje: tz = 16,8/24 °C </t>
  </si>
  <si>
    <t>- grelna vodna enota za ogrevanje skupaj s protizmrzovalno zaščito:</t>
  </si>
  <si>
    <t>-enota z vrečastim filtrom in prazno enoto, z zrakotesno motorno vstopno žaluzijo z zveznim pogonom in jadrovinastim priključkom čez celotni presek:    
filter F7 l=470 mm, V =8.650 m3/h, 137/87/187 Pa</t>
  </si>
  <si>
    <t>dovodni del naprave - prvi del :</t>
  </si>
  <si>
    <t>ErP Ready 2018:      da</t>
  </si>
  <si>
    <t>SFPv razred:             2,376 W/(m3/s)</t>
  </si>
  <si>
    <t>SFPs razred:              2,596 W/(m3/s)</t>
  </si>
  <si>
    <t>Razred učinkovitosti:   A1</t>
  </si>
  <si>
    <t>Hitrost zraka:          1,71 m/s</t>
  </si>
  <si>
    <t>Pretok zraka:          8.820 m3/h</t>
  </si>
  <si>
    <t>Velikost naprave:    15/9</t>
  </si>
  <si>
    <t>Podatki za odvodni del:</t>
  </si>
  <si>
    <t>Hitrost zraka:          1.68 m/s</t>
  </si>
  <si>
    <t>Pretok zraka:          8.650 m3/h</t>
  </si>
  <si>
    <t xml:space="preserve">Podatki za dovodni del:  </t>
  </si>
  <si>
    <t>Enako, le prezračevalna naprava - KN.B</t>
  </si>
  <si>
    <t>- teža          m = 3.172 kg</t>
  </si>
  <si>
    <t>- dimenzije l x b x h = 10.490x1.360x2.230 mm</t>
  </si>
  <si>
    <t>- krmilnik napanje iz UPS</t>
  </si>
  <si>
    <t>- strojni (močnostni del) napanje iz mreže,</t>
  </si>
  <si>
    <t>Dvojno napajanje klimata:</t>
  </si>
  <si>
    <t>-Zagon naprave s strani pooblaščenega serviserja dobavitelja</t>
  </si>
  <si>
    <t>-Kabliranje v okviru strojnice (do 10 m)</t>
  </si>
  <si>
    <t>-priključitev požarne centrale</t>
  </si>
  <si>
    <t>- posluževanje na levi strani</t>
  </si>
  <si>
    <t>- kontrolna okna</t>
  </si>
  <si>
    <t>- osvetlitev notranjosti</t>
  </si>
  <si>
    <t>- sifoni za odtok kondenzata: nadtlačni 1x, podtlačni 2x</t>
  </si>
  <si>
    <t>- kovinski podstavek naprave</t>
  </si>
  <si>
    <t>- elastični priključki</t>
  </si>
  <si>
    <t>- zapiralna žaluzija za zavrženi zrak</t>
  </si>
  <si>
    <t>- zapiralna žaluzija za zunanji zrak</t>
  </si>
  <si>
    <t>Ostala oprema:</t>
  </si>
  <si>
    <t>- odvodna ventilatorska enota s frekvenčnim pretvornikom in PTC zaščito; 
q = 6.300 m³/h; ∆pEXT = 330 Pa; 3,0 kW; 400 V, zvočna moč 79 dB(A)</t>
  </si>
  <si>
    <t>- enota z UV svetilko tip UV-DUCT-SQ 4/40 in mrežastim filtrom</t>
  </si>
  <si>
    <t>enota z vrečastim filtrom in prazno enoto, z jadrovinastim priključkom čez celotni presek:     
filter M5 l=470 mm, V = 6.300 m3/h, 57/32/82 Pa</t>
  </si>
  <si>
    <t>enota z vrečastim filtrom in prazno enoto, z jadrovinastim priključkom čez celotni presek: 
filter F9 l=470 mm, V = 6.950 m3/h, 196/146/246 Pa</t>
  </si>
  <si>
    <t xml:space="preserve">  medij ogrevanje: voda; režim 60/45 °C, 5,1 kPa</t>
  </si>
  <si>
    <t xml:space="preserve">  grelna moč: 14,2 kW</t>
  </si>
  <si>
    <t xml:space="preserve">  hladilna moč: 41,2 kW</t>
  </si>
  <si>
    <t xml:space="preserve">  medij hlajenja: voda režim 8/14 °C, 18 kPa</t>
  </si>
  <si>
    <t xml:space="preserve">  temperatura zraka pred/za hlajenje: tz = 27/16 °C </t>
  </si>
  <si>
    <t xml:space="preserve">  medij ogrevanje: voda; režim 60/45 °C, 9,1 kPa</t>
  </si>
  <si>
    <t xml:space="preserve">  grelna moč: 19,7 kW</t>
  </si>
  <si>
    <t xml:space="preserve">  temperatura zraka pred/za gretje: tz = 15,6/24 °C </t>
  </si>
  <si>
    <t>dovodni del naprave:</t>
  </si>
  <si>
    <t>- stanje odvodnega zraka poleti: 26°C/60% r.v.,</t>
  </si>
  <si>
    <t xml:space="preserve">- stanje zunanjega zraka poleti 32°C/45% r.v., </t>
  </si>
  <si>
    <t>- stanje odvodnega zraka pozimi: 24°C/40% r.v.,</t>
  </si>
  <si>
    <t xml:space="preserve">- stanje zunanjega zraka pozimi: -16°C/90% r.v., </t>
  </si>
  <si>
    <t>Podatki za določitev enot:</t>
  </si>
  <si>
    <t>SFPv razred:             2,286 W/(m3/s)</t>
  </si>
  <si>
    <t>SFPs razred:              2,536 W/(m3/s)</t>
  </si>
  <si>
    <t>Hitrost zraka:          1,52 m/s</t>
  </si>
  <si>
    <t>Pretok zraka:          6.300 m3/h</t>
  </si>
  <si>
    <t>Velikost naprave:    12/9</t>
  </si>
  <si>
    <t>Hitrost zraka:          1.67 m/s</t>
  </si>
  <si>
    <t>Pretok zraka:          6.950 m3/h</t>
  </si>
  <si>
    <t>Toplotni mostovi:        TB2</t>
  </si>
  <si>
    <t>Toplotna prehodnost: T2</t>
  </si>
  <si>
    <t>Zrakotesnost:            L1®</t>
  </si>
  <si>
    <t>Mehanska stabilnost: D1</t>
  </si>
  <si>
    <t>Debelina panelov:     50.0 mm</t>
  </si>
  <si>
    <t>Izolacija:                     Mineral wool BS 10 - 90.00 kg/m3</t>
  </si>
  <si>
    <t>-         Vodila:  nerjaveča pločevina 1.4301</t>
  </si>
  <si>
    <t>-         Profili:    aluminij</t>
  </si>
  <si>
    <t>-         Vogali:   aluminij</t>
  </si>
  <si>
    <t>-         Notranja stena - dno:  nerjaveča pločevina 1.4301</t>
  </si>
  <si>
    <t>-         Notranja stena:  barvana pločevina</t>
  </si>
  <si>
    <t>-         Zunanja stena:   barvana pločevina</t>
  </si>
  <si>
    <t>Posluževalna stran:  levo</t>
  </si>
  <si>
    <t>Tip naprave:    Higienik izvedba TUV - Refer to S.004</t>
  </si>
  <si>
    <t>Model:    TopAir+</t>
  </si>
  <si>
    <t>Serija:     Klimair2/Topair</t>
  </si>
  <si>
    <t>Izvedba: dvoetažna</t>
  </si>
  <si>
    <t>Higienik izvedba klimatske naprave ustreza standardom DIN 1946-4, EN 13053 in VDI 6022-1. Glavne značilnosti so:
• Konstrukcija brez utorov in ostrih robov.
• Vse funkcionalne elemente je mogoče enostavno odstraniti za vzdrževanje, čiščenje in servisiranje.
• Vsi elementi so odporni proti koroziji.
• Vse komponente in materiali so odporni na razkužila.
• Tesnila so gladka, odporna proti obrabi, z zaprtimi porami.
• Sestavni deli so bili preizkušeni in prepoznani kot učinkoviti v skladu s seznamom Inštituta Roberta Kocha (RKI) oziroma v skladu s seznamom razkužilnih sredstev združenja „Vereinigung für angewandte Hygiene“ (VAH).
• Notranje stene ohišja so izdelane iz barvane ali pocinkane jeklene pločevine, spodnji del pa iz nerjavnega jekla AISI 304. Na zahtevo so notranje stene na voljo iz nerjavnega jekla AISI 316.
• Vse zunanje stene so izdelane iz pocinkane jeklene pločevine, spoji med okvirjem in ploščami pa so zatesnjeni s kitom, ki je atestiran za uporabo v čistih prostorih.</t>
  </si>
  <si>
    <t>Klimatska naprava higienik izvedbe KHN (po TÜV)</t>
  </si>
  <si>
    <t>Prezračevalna naprava - KN.A</t>
  </si>
  <si>
    <t>NAPRAVE IN OPREMA</t>
  </si>
  <si>
    <t>SKUPAJ PREZRAČEVANJE</t>
  </si>
  <si>
    <t xml:space="preserve">PREZRAČEVANJE </t>
  </si>
  <si>
    <t>SANITARNA OPREMA</t>
  </si>
  <si>
    <t>2.4.5.</t>
  </si>
  <si>
    <t xml:space="preserve">   F-6EG</t>
  </si>
  <si>
    <t xml:space="preserve">   ABC-12EG</t>
  </si>
  <si>
    <t>Ročni gasilni aparat, skupaj s kljukico za obešanje in pritrdilnim materialom (razpored po pož. elaboratu)</t>
  </si>
  <si>
    <t>skupaj</t>
  </si>
  <si>
    <t>- pritrdilni in tesnilni material</t>
  </si>
  <si>
    <t>- 30 m trde gumijaste cevi DN25, navite na izvlečnem kolutu</t>
  </si>
  <si>
    <t>- 1 kos D-ročnik</t>
  </si>
  <si>
    <t>- 1 kos kotni požarni C-ventil R 2</t>
  </si>
  <si>
    <t>- 1 kos pločevinasta nadometna stenska hidrantna omarica z vrati na jezično zaporo, dim. 75/85/25 cm rdeče opleskana  s plombo (EURO-hidrant), podometna</t>
  </si>
  <si>
    <t>Stenska hidrantna omarica po DIN14461/EN671-1, vključno:</t>
  </si>
  <si>
    <t>Priključitev kuhinjske tehnološke opreme na vodovodno in kanalizacijsko instalacijo (oprema sama se dobavi in vgradi po posebnem tehnološkem načrtu), vključno potrebni tesnilni material (ca 35x hladna in topla voda ter ca 20x odtočna knaalizacija) ter gibljive prikljčne cevi</t>
  </si>
  <si>
    <t xml:space="preserve">Oprema za pranje postelj, to je stenski navijalni boben z ročno prho, priključkim za hladno in toplo vodo ter pršno pištolo (ELECTROLUX WMSA maxireel 10M, code 855321), pritrdilni in tesnilni material </t>
  </si>
  <si>
    <t xml:space="preserve">     skupaj </t>
  </si>
  <si>
    <t>-1 kpl kombinirana tuš in dezinfekcijska plošča, sestavljena iz prhe za rezidente ali paciente s termostatskim mešalnikom s tlakom in temperaturo, dezinfekcija z merilnikom pretoka za mešanje dezinfekcijskega čistila, cev in ročaj za prho in razkužilo različnih barv, prožilni ročaj za prho na cevi za razkužilo in vodo, brez splakovalnika, a s
čistilom za dezinfekcijo (npr. ARJO)</t>
  </si>
  <si>
    <t xml:space="preserve">Dodatna oprema za kopalno kad, </t>
  </si>
  <si>
    <t>- 1 kos podometni sifon za pralni stroj DN50 z nastavkom za priključitev gum. cevi ter pokrom. pokrivno ploščo 15x10cm</t>
  </si>
  <si>
    <t xml:space="preserve">- 1 kos Ms pokrom. stenski izpustni ventil R ½ z nastavkom za priključitev gum. cevi, vključno tesnilni material </t>
  </si>
  <si>
    <t>Dodatna oprema za priključitev pralnega stroja, ki se dobavi v sklopu preostale opreme objekta, vključno:</t>
  </si>
  <si>
    <t xml:space="preserve">     skupaj</t>
  </si>
  <si>
    <t xml:space="preserve">- 7x stoječi medicinski izlivnik </t>
  </si>
  <si>
    <t>- 7x stroj za dezinfekcijo in praznjenje nočnih posod (Blatex)</t>
  </si>
  <si>
    <t>Priključitev medicinske opreme, ki se dobavi v sklopu preostale opreme objekta, na vodovodno in kanalizacijsko omrežje, vključno potrebni priključni, spojni in tesnilni material</t>
  </si>
  <si>
    <t>- 1kos PVC S-sifon za enojno pom. korito, skupaj s potrebnimi tesnili</t>
  </si>
  <si>
    <t>- 1 kos Ms pokrom. stenska enoročna mešalna baterija s fiksnim izlivom s perlatorjem s stand. ročico in izlivom, omejevalom iztočne količine na max 6 l/min ter skrito meh. nastavitvijo temp. iztočne vode (san. korito)</t>
  </si>
  <si>
    <t>Dodatna oprema korit razen v kuhinji (korita sama po načrtu opreme objekta), vključno:</t>
  </si>
  <si>
    <t xml:space="preserve">   skupaj</t>
  </si>
  <si>
    <t>- 1 kos PVC S-sifon s pokrom. odlivnim ventilom DN 50</t>
  </si>
  <si>
    <t xml:space="preserve">- 1 kos Ms pokrom. stenski krogelni izpustni ventil z nastavkom za priključitev gumijaste cevi, R ½ </t>
  </si>
  <si>
    <t>- 1 kos NiRo stenski izlivnik s hrbtno zaščito ter dvižno rešetko (FRANKE, tip SIRIUS, 46x40x13cm ali enakovredno)</t>
  </si>
  <si>
    <t>Stenski izlivnik, vključno:</t>
  </si>
  <si>
    <t>- 1 kos Ms pokrom. rešetka za trokadero</t>
  </si>
  <si>
    <t xml:space="preserve">- 1 kos Ms pokrom. stenska mešalna baterija z dolgim gibljivim izlivom ter ročno prho (kot npr. HERZ-UNITAS, tip S41,  ali enakovredno) </t>
  </si>
  <si>
    <t>- 1 kos plast. podometni vodokotliček z dodatno toplotno izolacijo, plovnim in odlivnim ventilom, spojno cevjo z vodovodno instalacijo ter WC-školjko pritrdilni in tesnilni material, satinirana čelna tipka dvokoličinska (npr. SIGMA 20) , vključno antikorozijsko zaščiten nosilni okvir za trokadero za vgradnjo v montažno steno, vključno pritrdilni in tesnilni material</t>
  </si>
  <si>
    <t>- 1 kos keram. stenski trokadero - zadnji iztok</t>
  </si>
  <si>
    <t>Keram. trokadero, vključno:</t>
  </si>
  <si>
    <t xml:space="preserve">skupaj  </t>
  </si>
  <si>
    <t>- 2 kos dvokraka kljukica za obešanje obleke</t>
  </si>
  <si>
    <t>- 1 kos držalo za tekoče milo</t>
  </si>
  <si>
    <t>- 1 kos stensko kotno držalo</t>
  </si>
  <si>
    <t>- 1 kpl preklopni inv. sedež</t>
  </si>
  <si>
    <t>- 1 kpl zaščitna ravna fiksna stena  z nihajnimi vrati dolžine 120cm (prosti prehod 50cm) in preklopna vrata dolžine 100cm za pršno kabino iz kaljenega stekla deb. 6mm s premazom za lažje čiščenje, eloksirano Al-ogrodje ter pritrdilni material (npr. SANOTECHNIK, tip Duet+Grande)</t>
  </si>
  <si>
    <t>- 1 kos Ms pokrom. stenska mešalna baterija enoročna za pršne kadi z ročnim tušem z glavo, ki ne ustvari vodne megle, z gibljivo priključno cevjo ter nosilnim drogom, varčevalno zaporo na 9l/s ter skrito meh. nastavitvijo temp. iztočne vode</t>
  </si>
  <si>
    <t>Dodatna oprema za pršno kabino - pacienti (dno kabine obdelano s keramiko po načrtu arhitekture), vključno:</t>
  </si>
  <si>
    <t>- 1 kpl zaščitna ravna fiksna stena  walk-in za pršno kabino dolžine 98cm s stranskim zaslonom 30cm iz kaljenega stekla deb. 8mm s premazom za lažje čiščenje, eloksirano Al-ogrodje ter pritrdilni material (npr. SANOTECHNIK, tip Wide II)</t>
  </si>
  <si>
    <t>Dodatna oprema za pršno kabino - osebje 1.nadstropje (dno kabine obdelano s keramiko po načrtu arhitekture), vključno:</t>
  </si>
  <si>
    <t>- 1 kpl zaščitna ravna fiksna stena  walk-in za pršno kabino dolžine 108cm s stranskim zaslonom 30cm iz kaljenega stekla deb. 8mm s premazom za lažje čiščenje, eloksirano Al-ogrodje ter pritrdilni material (npr. SANOTECHNIK, tip Wide II)</t>
  </si>
  <si>
    <t>Dodatna oprema za pršno kabino - osebje klet (dno kabine obdelano s keramiko po načrtu arhitekture), vključno:</t>
  </si>
  <si>
    <t>- pritrdilni material</t>
  </si>
  <si>
    <t>- 1 kpl enojna nihajna vrata + fiksna stena za vogalno pršno kabino 90x90cm iz kaljenega stekla deb. 6mm s premazom za lažje čiščenje, eloksirano Al-ogrodje ter pritrdilni material (npr. SANOTECHNIK, tip
Grande+Brava)</t>
  </si>
  <si>
    <t>Dodatna oprema za pršno kabino, vključno:</t>
  </si>
  <si>
    <t>- 1 kpl Ms pokrom. odlivni ventil za pršno kad brez verižice in zamaška, DN50</t>
  </si>
  <si>
    <t>- 1 kpl akrilna pršna kad polokrogla bele barve s potrebno montažno podkonstrukcijo, dim. 90x90cm (KOLPA, tip PONY)</t>
  </si>
  <si>
    <t>Pršna kabina (osebje), vključno:</t>
  </si>
  <si>
    <t xml:space="preserve">skupaj </t>
  </si>
  <si>
    <t>- 1 kos PVC koš 20 l s samozapornim pokrovom</t>
  </si>
  <si>
    <t>- 2 kos NiRo stensko fiksno inv. U-držalo za umivalnik</t>
  </si>
  <si>
    <t>- 1 kos držalo za papirante brisače</t>
  </si>
  <si>
    <t>- 1 kos držalo za dezinfekcijsko sredstvo</t>
  </si>
  <si>
    <t>- 1 kos ogledalo z brušenimi robovi dim. 60/80 cm</t>
  </si>
  <si>
    <t>Dodatna oprema inv. umivalnika, vključno:</t>
  </si>
  <si>
    <t xml:space="preserve">   dim. 55x44cm </t>
  </si>
  <si>
    <t>- 1 kos podom. sifon za invalidski umivalnik, skupaj s pokrom. zaščitno ploščo, odlivnim ventilom ter pokrom. priključno cevjo</t>
  </si>
  <si>
    <t>- 1 kos Ms pokrom. stoječa enoročna mešalna baterija s fiksnim izlivom s perlatorjem s podaljšano ročico, omejevalom iztočne količine na max 7 l/min ter skrito meh. nastavitvijo temp. iztočne vode</t>
  </si>
  <si>
    <t>- 1 kpl antikorozijsko zaščiten nosilni okvir za vgradnjo v montažno steno, skupaj s pritrdilnim in tesnilnim materialom</t>
  </si>
  <si>
    <t>- 1 kos keram. umivalnik brez preliva (npr. LAUFEN PRO B)</t>
  </si>
  <si>
    <t>Invalidski umivalnik, vključno:</t>
  </si>
  <si>
    <t>- 1 kos stransko fiksno U-držalo za stranišče, pokromano</t>
  </si>
  <si>
    <t>Dodatna oprema umivalnika (pacienti), vključno:</t>
  </si>
  <si>
    <t>- 1 kos Ms pokrom. stenska enoročna mešalna baterija s fiksnim izlivom s perlatorjem s stand. ročico, omejevalom iztočne količine na max 6 l/min ter skrito meh. nastavitvijo temp. iztočne vode</t>
  </si>
  <si>
    <t>Umivalnik (pacienti), vključno:</t>
  </si>
  <si>
    <t>Dodatna oprema umivalnika (osebje, obiskovalci), vključno:</t>
  </si>
  <si>
    <t>- 1 kos Ms pokrom. S-sifon z odlivnim ventilom, rozeto, verižico in zamaškom</t>
  </si>
  <si>
    <t>Umivalnik (osebje, obiskovalci), vključno:</t>
  </si>
  <si>
    <t>- 1 kos metlica za stranišče z držalom</t>
  </si>
  <si>
    <t>- 1 kos držalo za WC-papir v roli</t>
  </si>
  <si>
    <t xml:space="preserve">- 1 kos NiRo stransko preklopno držalo </t>
  </si>
  <si>
    <t>- 1 kos NiRo stransko stensko držalo</t>
  </si>
  <si>
    <t>Dodatna oprema inv. stranišča, vključno:</t>
  </si>
  <si>
    <t>- 1 kos Ms pokromani kotni reg. ventil R 1/2x3/8 z rozeto</t>
  </si>
  <si>
    <t>- 1 kos gumi manšeta</t>
  </si>
  <si>
    <t>- 1 kos keramična invalidska stenska WC-školjka z zadnjim iztokom brez roba, vključno sedežna deska s pokrovom, z dodatno baktericidno zaščito površine (npr. GEBERIT-KERAMAG, Selnova Comfort)</t>
  </si>
  <si>
    <t>Inv. stranišče, vključno:</t>
  </si>
  <si>
    <t>- 1 kos dvokraka kljukica za obešanje obleke</t>
  </si>
  <si>
    <t>Dodatna oprema stranišča (pacienti), vključno:</t>
  </si>
  <si>
    <t>Dodatna oprema stranišča (osebje, obiskovalci), vključno:</t>
  </si>
  <si>
    <t>- 1 kos plast. podometni vodokotliček z dodatno toplotno izolacijo, plovnim in odlivnim ventilom, spojno cevjo z vodovodno instalacijo ter WC-školjko pritrdilni in tesnilni material, satinirana dvokoličinska čelna tipka, vključno antikorozijsko zaščiten nosilni okvir za vgradnjo v montažno steno, vključno pritrdilni in tesnilni material</t>
  </si>
  <si>
    <t>- 1 kos keramična stenska WC-školjka z zadnjim iztokom brez roba, vključno sedežna deska s pokrovom (npr. LAUFEN PRO B)</t>
  </si>
  <si>
    <t>Stranišče, vključno:</t>
  </si>
  <si>
    <t>OPOMBA: vsa medicinska san. oprema (izlivniki, blatexi, premične kadi . . ) ter tehnološka oprema kuhinje skupaj z izpustnimi armaturami in sifoni
ni predmet dobave in vgradnje po tem načrtu !</t>
  </si>
  <si>
    <t>- instalacijski mont. elementi: GEBERIT-DUOFIX</t>
  </si>
  <si>
    <t>- enoročne mešalne baterije: UNITAS, tip SIMPATY</t>
  </si>
  <si>
    <t>- dodatna galanterija: po standardu UKC</t>
  </si>
  <si>
    <t>- sanitarna keramika: bele barve, LAUFEN, KOLO ali GEBERIT-KERAMAG</t>
  </si>
  <si>
    <t>Predlagana san. oprema:</t>
  </si>
  <si>
    <t>pred nabavo celotne sanitarne opreme ter dodatne galanterije je potrebno pridobiti pisno soglasje investitorja oz. nadzora ter projektanta notranje opreme in sicer na podlagi priloženih vzorcev !</t>
  </si>
  <si>
    <t>OPOMBA:</t>
  </si>
  <si>
    <t>ODTOČNA KANALIZACIJA</t>
  </si>
  <si>
    <t>2.4.4.</t>
  </si>
  <si>
    <t>Prof. železo za izdelavo podpor, konzol inobešal, vse  poc., vključno vijaki in matice ter gumijaste zaščite in zidni vložki (npr. sistem HILTI, SIKLA ali VALRAWEN), zmerna korozijska obremenitev, C2 po DIN EN ISO 12944-2</t>
  </si>
  <si>
    <t xml:space="preserve">Vrtanje prebojev do fi 150 v betonske talne plošče ali stene debeline do 300 mm za kanalizacijske cevi </t>
  </si>
  <si>
    <t>Ločevalnik maščob s prigrajenim vsedalnikom (izdelan v skladu z DIN4040 ter prEN1825), vključno povozni pokrov kl.D ter protizmrzovalni nastavek, PE izvedba, predviden za vkop v zemljo, (npr. ACO tip Lipumax P-D))</t>
  </si>
  <si>
    <t>Čistilni jašek-odprtina DN300x300mm, skupaj s potopnim pokrovom iz rebraste pločevine, izdelano iz nerjaveče pločevine  (po detajlu)</t>
  </si>
  <si>
    <t>dim. 30/30 cm</t>
  </si>
  <si>
    <t>dim. 20/20 cm</t>
  </si>
  <si>
    <t xml:space="preserve">Stenska vratca na jezično zaporo skupaj s protikovirjem, pokrom. </t>
  </si>
  <si>
    <t>DN   50</t>
  </si>
  <si>
    <t>PP kanalizacijski odzračno/dozračni ventil z retenzijsko mrežico</t>
  </si>
  <si>
    <t xml:space="preserve">   DN 100</t>
  </si>
  <si>
    <t xml:space="preserve">   DN 70</t>
  </si>
  <si>
    <t>Odzračna strešna kapa (vodotesni prehod skozi streho dobavi in izvede krovec) - namesti se samo odzračna cev v namenski prehod)</t>
  </si>
  <si>
    <t xml:space="preserve">   L = 95cm</t>
  </si>
  <si>
    <t xml:space="preserve">   L = 90cm</t>
  </si>
  <si>
    <t>PP podometni sifon za pralni stroj s pokrom. zaščitno ploščo, DN40/50</t>
  </si>
  <si>
    <t>PP kondenčni sifon z dodatno mehansko zaporo s kroglico, naz. pretok 0,37 l/s, DN 30/40 (npr. HL ali enakovredno)</t>
  </si>
  <si>
    <t>83x40cm, DN 150 - vert.</t>
  </si>
  <si>
    <t>83x40cm, DN150 - hor.</t>
  </si>
  <si>
    <t>83x40cm, DN 100 - vert.</t>
  </si>
  <si>
    <t>20x20cm, DN100 - vert.</t>
  </si>
  <si>
    <t>20x20cm, DN 70 - hor.</t>
  </si>
  <si>
    <t>LŽ talni sifon z rešetko 20/20cm ter vert. odtokom DN100 (strojnica)</t>
  </si>
  <si>
    <t>PE talni sifon z vodno zaporo višine 50mm  s pokrom. rešetko 115/115mm, hor. dovodom ter hor./vert. odvodom DN50</t>
  </si>
  <si>
    <t>DN   70</t>
  </si>
  <si>
    <t>Požarna zapora RS90 (S90, R90, EI90) za Lž odtočne cevi, skupaj z označevalno ploščo ter pritrdilnim materialom</t>
  </si>
  <si>
    <t>Izolacija odtočnih cevi fekalne kanalizacije, vse vidno pod stropom kleti ter v inst. jaških položene cevi se zaščitijo z izolacijskimi ploščami (samougasljive izolacijske plošče z zaprto celično strukturo brez CFC deb. 20mm), vključno potrebni lepilni in montažni material ter izolacijske cevne objemke</t>
  </si>
  <si>
    <t>DN 150</t>
  </si>
  <si>
    <t>DN 125</t>
  </si>
  <si>
    <t>Lž odtočne cevi, vključno vsi potrebni fazonski kosi, spoji z gum. tesnili ter NiRo obroči, vključno montažni material, cevi položene v stenskih utorih, v tleh ali vidno pod stropom</t>
  </si>
  <si>
    <t>DN   30</t>
  </si>
  <si>
    <t>PE odtočne cevi, vključno vsi potrebni fazonski kosi, spoji s čelnim varjenjem, elektrodifuzijskimi spojkami  ali z mufami, vključno potrebna tesnila in montažni material, cevi položene v tleh ali montažnih stenah</t>
  </si>
  <si>
    <t>NOTRANJA VODOVODNA INSTALACIJA</t>
  </si>
  <si>
    <t>2.4.3.</t>
  </si>
  <si>
    <t>Proizvod Danfoss; Tip: RA 2944</t>
  </si>
  <si>
    <t>z vgrajenim tipalom s plinskim polnjenjem, s temperaturnim območjem 5-26°C,bele barve.</t>
  </si>
  <si>
    <t>Okrogli termometer Ф160mm; 0-100°C</t>
  </si>
  <si>
    <t xml:space="preserve">    DN 50</t>
  </si>
  <si>
    <t xml:space="preserve">    DN 25</t>
  </si>
  <si>
    <t>Izvedba vodotesne zatesnitve prehoda cevi skozi bet. stene objekta, vključno prevrtanje ter gum. tesnilni večdelni obroč z NiRo potisnimi ploščami ter vijaki (npr. UGA)</t>
  </si>
  <si>
    <t xml:space="preserve">    skupaj</t>
  </si>
  <si>
    <t>- 1 kos el. naležni termostat (40-100°C)</t>
  </si>
  <si>
    <t>- 1 kpl membranska pretočna raztezna posoda za sanitarno vodo po DIN 4807/5, polni pretok, skupaj z nastavitvenim ventilom R1 v obvodu, V=300L (npr. IMI, tip AQUAPRESSO AU ali enakovredno)</t>
  </si>
  <si>
    <t>- 4 kos okrogli termometer 0-120°</t>
  </si>
  <si>
    <t>- 2 kos manometer skupaj z manometrsko pipico, 0-10bar</t>
  </si>
  <si>
    <t>- 1 kos Ms vzmetni varnostni ventil za vodo R 1</t>
  </si>
  <si>
    <t>- 3 kos Ms izpustni ventil za odvzem vzorca R ½</t>
  </si>
  <si>
    <t>- 2 kos NiRo krogelni ventil za pitno vodo R 2 z nastavki za priključitev sistemskih cevi</t>
  </si>
  <si>
    <t>- demontaža obstoječih eksternih obtočnih črpalk</t>
  </si>
  <si>
    <t>- izvedba priključka novih cevovodov ((2xDN50, 1xDN25) na obstoječe instalacije v toplotni postaji, vključno razrez cevovodov, priprava koncev cevi za izvedbo priključka, izpraznjevanje ter ponovno polnjenje sistema in potrebni material</t>
  </si>
  <si>
    <t>Dodatna dela ter oprema naprave za pripravo san. tople vode (grelnik sam skupaj s potrebno regulacijo obstoječ oz.načrtu ogrevanja), vključno:</t>
  </si>
  <si>
    <t>Naprava za samodejno izplakovanje instalacije hladne vode, sestavljena iz plast. ohišja z vgrajenimi izplkovalnimi ventili, odlivnim ventilom s sifonom ter potrebno elektronso opremo z možnostjo daljinskega upravljanja s CNS po sistemu Modbus, dovod 1xR½, odvod DN50
(kot npr. GEBERIT ali enakovredno)</t>
  </si>
  <si>
    <t>DN 40/20</t>
  </si>
  <si>
    <t>DN 40/15</t>
  </si>
  <si>
    <t>DN 32/20</t>
  </si>
  <si>
    <t>DN 32/15</t>
  </si>
  <si>
    <t>DN 25/20</t>
  </si>
  <si>
    <t>DN 25/15</t>
  </si>
  <si>
    <t>- dinamični prehodni element, tip DSG (art. 650 02) ali enakovredno</t>
  </si>
  <si>
    <t>Oprema za zagotovitev min. stalnih pretokov v omrežju hladne vode, to je osnovni delilni Ms element s kartušo z dinamično venturijevo cevjo, dvema zapornima ventiloma, navojni priključki, skupaj z izolacijsko oblogo  ter zapornima ventiloma (kot npr. KEMPER, tip KHS ali enakovredno)</t>
  </si>
  <si>
    <t>- potrebna regulacija ter spuščanje naprave v pogon z vsemi potrebnimi deli s strani proizvajalca</t>
  </si>
  <si>
    <t>- 1 kpl elektronski regulator za termično dezinfekcijo san. tople vode s potrebno razširitveno enoto, skupaj s komunikacijskim modulom za povezavo z reg. toplovodnih kotlov, napravo za izpis uspešnosti izvedbe termodezinfekcije, LED-diodami za signalizacijo ter vsemi potrebnimi kabelskimi povezavami v kotlovnici in dovodom el. energije iz razdelilca kotlovnice, povezljiv na CNS po sistemu Modbus, vgrajen v elektroomari v strojnici v kleti</t>
  </si>
  <si>
    <t xml:space="preserve">- 42 kos modularni obtočni ventil skupaj s temp. tipalom Pt1000 ter modulom za daljinsko programsko vodeno termično dezinfekcijo, vključno el. krmilni kabel povprečne dolžine 80m (max 150m) - R ½,  </t>
  </si>
  <si>
    <t>Oprema za regulacijo pretokov v cirk. omrežju sanitarna vode (kot. npr DANFOS, tip MTCV ali enakovredno), vključno:</t>
  </si>
  <si>
    <t>cev DN 50-65</t>
  </si>
  <si>
    <t>cev DN 32 - 40</t>
  </si>
  <si>
    <t>cev DN 15 - 25</t>
  </si>
  <si>
    <t>Za celotno konstrukcijo je potrebno predložiti ustrezna dokazila o požarnih odpornostih.</t>
  </si>
  <si>
    <t xml:space="preserve">Obojestranska požarna zapora prehodov negorljivih cevnih inštalacij izoliranih z gorljivo izolacijo (B ali C po SIST EN 13501-1) skozi meje požarnih sektorjev s požarnim trakom ter po potrebi dodatnim vložkom kamene volne, pož. odpornost EI90 
(npr. PROMAT, tip Intumex WRAP + Promapyr ali enakovredno) </t>
  </si>
  <si>
    <t>Hor. vodomer za hladno vodo ter nav. priključkom, z možnostjo daljinskega odčitovanja</t>
  </si>
  <si>
    <t>Krogelni kotni ventil za pitno vodo pokromano z rozeto ter navojnim priključkom</t>
  </si>
  <si>
    <t xml:space="preserve">R ½ </t>
  </si>
  <si>
    <t>NiRo povratni ventil za pitno vodo s sistemskim priključkom</t>
  </si>
  <si>
    <t>R 2</t>
  </si>
  <si>
    <t xml:space="preserve">R 1½ </t>
  </si>
  <si>
    <t>R 1</t>
  </si>
  <si>
    <t>R ¾</t>
  </si>
  <si>
    <t>Niro krogelni ventil za pitno vodo s pokromano kapo in rozeto ter sistemskim cevnim priključkom</t>
  </si>
  <si>
    <t>Niro podometni krogelni ventil za pitno vodo s pokromano kapo in rozeto ter sistemskim cevnim priključkom</t>
  </si>
  <si>
    <t>DN25 (28x1,2), deb. izolacije 13mm</t>
  </si>
  <si>
    <t>DN20 (22x1,2), deb. izolacije 9mm</t>
  </si>
  <si>
    <t>DN15 (18x1,0), deb. izolacije 6mm</t>
  </si>
  <si>
    <t>izolacijskimi žlebaki iz penaste gume z lepljenimi spoji s požarno odpornostjo B-s3-d0 ter toplotno prevodnostjo λ=0,04 W/mK- npr. ARMACELL ACE ali enakovredno, vključno toplotno izolirani cevni nosilci pri hladni in demi vodi - npr. ARMACELL Armafix AF (razvodi hladne, demi ter tople vode in cirkulacije v montažnih stenah ali v tleh)</t>
  </si>
  <si>
    <t xml:space="preserve">Sistemske cevi iz nerjavnega jekla W.Nr 1.4401, primerne za vodovodne instalacije, po DIN EN 10088-2, skupaj z ustreznimi tesnili ter fitingi za stiskanje (kot npr. GEBERIT-MAPRESS), vsem potrebnim montažnim in pritrdilnim materialom, toplotno zaščitene z </t>
  </si>
  <si>
    <t>DN50 (54x1,5), deb.izolacije 40mm</t>
  </si>
  <si>
    <t>DN40 (42x1,5), deb. izolacije 40mm</t>
  </si>
  <si>
    <t>DN32 (35x1,5), deb. izolacije 30mm</t>
  </si>
  <si>
    <t>DN25 (28x1,2), deb. izolacije 30mm</t>
  </si>
  <si>
    <t>DN20 (22x1,2), deb. izolacije 19mm</t>
  </si>
  <si>
    <t>DN15 (18x1,0), deb. izolacije 19mm</t>
  </si>
  <si>
    <t>izolacijskimi žlebaki iz penaste gume z lepljenimi spoji s požarno odpornostjo B-s3-d0 ter toplotno prevodnostjo λ=0,04 W/mK- npr. ARMACELL ACE, vključno toplotno izolirani cevni nosilci - npr. ARMACELL Armafix AF (razvodi hladne, tople ter demi vode in cirkulacije v dv. stropu)</t>
  </si>
  <si>
    <t xml:space="preserve">Sistemske cevi iz nerjavnega jekla W.Nr 1.4401, primerne za vodovodne instalacije, po DIN EN 10088-2, skupaj z ustreznimi tesnili ter fitingi za stiskanje (kot npr. GEBERIT MAPRESS), potrebnimi prirobnicami z nerjavečimi vijaki in maticami s tesnili, vsem potrebnim montažnim in pritrdilnim materialom, toplotno zaščitene z </t>
  </si>
  <si>
    <t>ZUNANJE VODOVODNO OMREŽJE</t>
  </si>
  <si>
    <t>2.4.2.</t>
  </si>
  <si>
    <t>DN50 (54x1,5), deb.izolacije 50mm</t>
  </si>
  <si>
    <t xml:space="preserve">Sistemske cevi iz nerjavnega jekla W.Nr 1.4401, primerne za vodovodne instalacije, po DIN EN 10088-2, skupaj z ustreznimi tesnili ter fitingi za stiskanje (kot npr. GEBERIT MAPRESS), vsem potrebnim montažnim in pritrdilnim materialom, toplotno zaščitene z </t>
  </si>
  <si>
    <t>Izdelava geodetskega posnetka položenih cevovodov ter vnos v podzemni kataster</t>
  </si>
  <si>
    <t xml:space="preserve">    DN 100</t>
  </si>
  <si>
    <t xml:space="preserve">    DN 80</t>
  </si>
  <si>
    <t>Izvedba vodotesne zatesnitve prehoda cevi skozi bet. stene bazena gasilne vode, vključno prevrtanje ter gum. tesnilni večdelni obroč z NiRo potisnimi ploščami ter vijaki (npr. UGA)</t>
  </si>
  <si>
    <t>- 2kos PE-varilni končnik z vrtljivo prirobnico, d110/DN100</t>
  </si>
  <si>
    <t>- 3 kpl ojačanega gumijastega tesnila (material NBR, EN682) ter nerjavečih vijakov in matic (tip A4, WNr 1.4401) za izvedbo prirobničnega spoja NP 10/16; DN 100</t>
  </si>
  <si>
    <t>- 1 kos lok s stopalom, QN-100</t>
  </si>
  <si>
    <t>- 1 kos nadzemni hidrant DN100 s priključki 2B+A, s protilomno zaščito, samodejnim izpraznjevanjem in odzračevanjem, po DIN EN 14384, izdelan iz nodularne litine, odpiranje s ključem B po DIN 3223, antikorozijsko zaščiten, pokrivna barva rdeča RAL3000; NP 10/16</t>
  </si>
  <si>
    <t>Odvzem požarne vode, vključno:</t>
  </si>
  <si>
    <t>9.</t>
  </si>
  <si>
    <t>- 15kg material za obešanje in pritrjevanje, vse  poc., vključno vijaki in matice ter gumijaste zaščite in zidni vložki (npr. sistem HILTI, SIKLA ali VALRAWEN), zmerna korozijska obremenitev, C2 po DIN EN ISO 12944-2, na instalacijah hladne vode se lahko uporabi le posebne izolirane nosilce za preprečitev nastanka kondenzacij (npr. ARMACEL ARMAFIX)</t>
  </si>
  <si>
    <t>- 1 kpl plovno stikalo za prikaz max. nivoja vode v rezervoarju</t>
  </si>
  <si>
    <t>- 1kos Sl sesalni koš s prigrajenim povratnim ventilom, prirobnični priključek DN 100</t>
  </si>
  <si>
    <t>- 2 kos Ms krogelni ventil za pitno vodo z ročico,  R1½</t>
  </si>
  <si>
    <t xml:space="preserve">Oprema bazena požarne vode, vključno: </t>
  </si>
  <si>
    <t>Al-označevalna tabla vključno potrebne črke z vpisano lego podzemnega ventila oz. zasuna, vključno poc. jekleni drog višine 2,25m z bet. sidrnim podstavkom</t>
  </si>
  <si>
    <t>d75/d63, DN50</t>
  </si>
  <si>
    <t>d75/d32, DN25</t>
  </si>
  <si>
    <t>- PE sedlo z odcepom ter prigrajenim zapornim zasunom s teleskopsko  vgradbeno ganituro; H=1,4m</t>
  </si>
  <si>
    <t>d32/R1</t>
  </si>
  <si>
    <t>d75/d63</t>
  </si>
  <si>
    <t xml:space="preserve">- ravna reducirna spojka </t>
  </si>
  <si>
    <t>d63</t>
  </si>
  <si>
    <t>d32</t>
  </si>
  <si>
    <t>- ravna spojka</t>
  </si>
  <si>
    <t>Elektrofuzijske PE spojni elementi</t>
  </si>
  <si>
    <t>Polietilenske cevi za vodovode po SIST ISO 4427 in SIST EN 12201-1/2 z dodatno površinsko zaščito, spoji s čelnim varjenjem ali elektrofuzijskimi spojkami, cevi položene v izkopanem jarku na pripravljeno podlago, vključno ves potreben pom. material ter PVC označevalni trak s kovinskim vložkom in ponavljajočim se napisom "VODOVOD"</t>
  </si>
  <si>
    <t xml:space="preserve">    DN 65</t>
  </si>
  <si>
    <t>Izvedba vodotesne zatesnitve prehoda cevi skozi bet. stene vodomernega jaška, vključno prevrtanje ter gum. tesnilni večdelni obroč z NiRo potisnimi ploščami ter vijaki (npr. UGA)</t>
  </si>
  <si>
    <t xml:space="preserve">Vrtanje prebojev do fi 100 mm v betonske stene  vodomernega jaška debeline 200 mm za vodovodne cevi </t>
  </si>
  <si>
    <t xml:space="preserve">      skupaj</t>
  </si>
  <si>
    <t>- 1 kpl ojačanega gumijastega tesnila (material NBR, EN682) ter nerjavečih vijakov in matic (tip A4, WNr 1.4401) za izvedbo prirobničnega spoja DN100 NP 10/16</t>
  </si>
  <si>
    <t>- 5 kpl ojačanega gumijastega tesnila (material NBR, EN682) ter nerjavečih vijakov in matic (tip A4, WNr 1.4401) za izvedbo prirobničnega spoja DN65 NP 10/16</t>
  </si>
  <si>
    <t>- 2 kpl ojačanega gumijastega tesnila (material NBR, EN682) ter nerjavečih vijakov in matic (tip A4, WNr 1.4401) za izvedbo prirobničnega spoja DN50 NP 10/16</t>
  </si>
  <si>
    <t>- 2 kos GGG zasun z gum. klinom za pitno vodo - kratka izvedba s prirobničnima priključkoma, DN65 NP10/16</t>
  </si>
  <si>
    <t>Dodatna oprema vodomernega jaška, vključno:</t>
  </si>
  <si>
    <t>Zapora obstoječega dovodnega cevovoda v vodomernem jašku, izpraznitev ter demontaža obstoječe nerabne opreme, priprava obstoječega cevovoda DN100 za izvedbo novega priključka</t>
  </si>
  <si>
    <t>2.4.1.</t>
  </si>
  <si>
    <t xml:space="preserve">- cevnih razvodov vodovoda iz jeklenih pocinkanih cevi </t>
  </si>
  <si>
    <t>- obstoječi sanitarni elementi</t>
  </si>
  <si>
    <t>- cevna razvoda tople vode in cirkulacije DN 100 vodena v kineti od servisnega objekta do bolnišničnega objekta</t>
  </si>
  <si>
    <t>VODOVOD IN KANALIZACIJA</t>
  </si>
  <si>
    <t>Ponudnik lahko avtomatizacijo toplotne postaje izvede tudi z elementi drugega proizvajalca, vendar mora poskrbeti za naslednje:
- zagotoviti popolno kompatibilnost z obstoječim sistemom
- urniki za delovanje naprave morajo biti v krmilniku, na nadzorni postaji pa morajo biti nastavljivi v grafični obliki, enako kot je to pri obstoječih napravah 
- na lastne stroške dobaviti novo konzolo za upravljanje na lokalnem nivoju (obstoječih konzol vzdrževalci ne bodo mogli uporabljati) 
- prevzeti polno upravljanje in vzdrževanje sistema na lastne stroške v obdobju trajanja garancije in do popolne usposobitve naročnika za obvladovanje opreme krmilno nadzornega sistema
- prevzeti garancijo za delovanje tistega dela obstoječega sistema, na katerega se bo krmilno nadzorni sistem povezoval
- dobaviti na lastne stroške vsa potrebna razvojna orodja za vse nivoje dobavljenega sistema vodenje in zagotoviti brezplačne nadgradnje na aktualne verzije opreme v obdobju 5 let</t>
  </si>
  <si>
    <t>Pomembno opozorilo ponudnikom:</t>
  </si>
  <si>
    <t xml:space="preserve">Pri implemetanciji rešitve krmiljenja je potrebno upoštevati najnovejši standarde in dobre prakse, ki veljajo za učinkovito rabo energije na območju EU (EN 15232: Energy performance of buildings - Vpliv avtomatizacijske tehnike na energetsko učinkovitost stavb).
Pri izbiri rešitve krmiljenja se upošteva celotne stroške krmilja: 
1. krmilje na procesnem nivoju in 
2. storitve sistemskega integratorja na nadzornem nivoju. 
Izbere se takšna tehnična rešitev avtomatizacije, pri kateri so skupni stroški torej stroški krmilja na procesnem nivoju + sistemske integracije (1. + 2.) v obstoječ nadzorni sistem Siemens Desigo Insight najnižji. </t>
  </si>
  <si>
    <t xml:space="preserve">DDC krmilje za vodenje toplotno/hladilne podpostaje mora biti povezano na že obstoječi centralni nadzorni sistem Desigo Insight proizvajalca Siemens BT. Podatki o porabi električne energije, toplotne energije in vode se beležijo v obstoječem sistemu energetskega monitoringa ElnetWEB+. Vsa krmilna in regulacijska oprema v popisu del je proizvajalca Siemens (oznaka SBT). Uporabi se komunikacijski protokol je BACNet na TCP/IP. Krmilna oprema mora obvezno zagotavljati BACnet profil B-BC. Ponudbnik mora poskrbeti, da so dobavljene naprave opremljene s potrebnimi opcijami navedene komunikacije. Investitor oz. njegova informacijska služba mora zagotoviti komunikacijski kabel do najbližjega komunikacijskega vozlišča in proste IP naslove. 
Za naprave se predvidi krmilje modularne zasnove, z ustreznim za številom signalov po strojni shemi:
- za tipanje temperature na ključnih mestih
- za vodenje cirkulacijskih črpalk (sprostitev delovanja, detekcija napake) in MODBUS komunikacija
- za vodenje regulacijskih ventilov (vodenje z zveznim signalom 0...10V)
Projektantski popis predvideva kabliranje, priklope kablov v THP in meritve. Inženirske storitve na nivoju krmilja predvidevajo izdelavo programa za krmilnik, instalacijo programske opreme, nalaganje programa, testiranje in preizkusni zagon. Inženirske storitve na nivjou krmilja in CNS-a predvidevajo programiranje komunikacijskih vmesnikov, izdelavo grafik na nadzornem sistemu, integriranje podatkovnih točk na CNS, preizkusni zagon. 
Ponudnik krmilne opreme mora ponuditi izobraževanje vzdrževalnega osebja naročnika za najmanj tri osebe na lokaciji naročnika. V izobraževanju naj bo ponujena tudi nastavitev delovnih parametrov sistema ter računalniška nastavitev - programiranje delovnih parametrov naprave. Ponudnik mora po končanih delih izročiti naročniku ustrezno tehnično dokumentacijo – navodilo za uporabo in navodilo za vzdrževanje dobavljene opreme, tehnično poročilo o meritvah in preizkusih dobavljenih sistemov, izjave o skladnosti dobavljene opreme s predpisi in standardi ter okoljskimi predpisi ter potrdila o izobraževanju naročnikovega osebja. 
</t>
  </si>
  <si>
    <t>Zahteve opreme za integracije na obstoječi centralni nadzorni sistem (v nadaljavanju CNS) naročnika UKC Maribor:</t>
  </si>
  <si>
    <t>STORITEV CNS vključuje:
- izdelavo programske opreme na nivoju CNS-a (nadzorni sistem Siemens Desigo CC)
- programiranje komunikacijskih vmesnikov
- instalacija programske opreme
- testiranje programske opreme
- testiranje povezav
- integriranje podatkovnih točk na nadzorni sistem
- poučitev uporabnika o delovanju in upravljanju sistemov
OPOMBA: Naročnik zagotovi:
- priklop krmilnikov na Ethernet, proste IP naslove, VPN dostop in odprte porte 
Migracija obstoječega projekta Desigo insight na Desigo CC za prib. 3600 podatkovnih točk:
migracija podatkovnih točk, podatkovnih baz, alarmov, trendov
izdelava novih grafik
poučitev uporabnika o novih funkcionalnosti in delom s programom
čiščenje neuporabljenih slik in podatkov v Desigu Insight (stari sistemi NIDES, NITEL niso kompatibilni z Desigom CC in ostanejo do zamenjave v starem sistemu)
3-4 delovne dni na objektu -ostalo delo na daljavo preko RDT</t>
  </si>
  <si>
    <t>STORITEV CNS vključuje:
- izdelavo programske opreme na nivoju CNS-a (integracija na obstoječi nadzorni sistem Siemens Desigo Insight naročnika)
- integaracija 1x sistem prezračevanja kuhinje Provent
- integracija 2x toplotna črpalka,
- integracija 2x klimatske naprave,
- integracija 1x Flamcomat GB 600-D10,
- integracija 3x vodomer M-Bus in 5x toplotni števec M-Bus na 
- integracija 6x medicinski plini Medicop (do 50 podatkovnih točk),
- intagracija 1x vakumska postaja (do 50 podatkovnih točk),
- integracija 1x kompresorska postaja (do 50 podatkovnih točk),
- programiranje komunikacijskih vmesnikov,
- testiranje programske opreme,
- testiranje povezav,
- priprava ekranskih grafik,
- integriranje podatkovnih točk na nadzorni sistem
- poučitev uporabnika o delovanju in upravljanju sistemov</t>
  </si>
  <si>
    <t>Storitve</t>
  </si>
  <si>
    <t>LENOVO ISG ThinkSystem ST50 Intel Xeon E-2226G 6C 3.4GHz 80W 16GB SW RAID 2x480GB SSD 250W, Trust Oxxtron UPS 1000VA brezprekinitveno napajanje, DSP Windows 10 Pro 64bit SLO, AOC e2270Swhn 24,0'' LED monitor</t>
  </si>
  <si>
    <t>Licenca: Posodobitev ElnetWEb+ na zadnjo verzijo, posodobitve za 1 leto
FENIKS: ElnetWEB-Upg+</t>
  </si>
  <si>
    <t>Elnetweb+ licenca za dodatnih 10 števcev
FENIKS: ElnetWEB+10U</t>
  </si>
  <si>
    <t>Add 100 building automation data points
SIEMENS: CCA-100-BA-PSM</t>
  </si>
  <si>
    <t>Nadzorni program Desigo CC - licenca za 500 BACNet podatkovnih točk (Upgrade)
SIEMENS: CCA-500-BA-PSM</t>
  </si>
  <si>
    <t>Nadzorni program Desigo CC - licenca za dodatnega odjemalca (upgrade DI5x,6x)
SIEMENS: CCA-1-CL-PSM</t>
  </si>
  <si>
    <t>Nadzorni program Desigo CC - osnovna  (upgrade DI5x,6x)
SIEMENS: CCA-STD-FSET-PSM</t>
  </si>
  <si>
    <t>Licenca</t>
  </si>
  <si>
    <t>STORITEV v naslednjem obsegu:
Storitev zajema: 
- integracijo krmilnika za kisik Medicop MQ180 MODBUS TCP (do 50 podatkovnih točk)
- integracijo kontrolne zaporne omarice 5x (do 20 podatkovnih točk)
- določitev relevantnih podatkovnih točk
- kontrola prenosa podatkov
- predajni zapisnik
OPOMBA:
Krmilje kisikove postaje mora biti dobavljeno z možnostjo komunikacije MODBUS TCP</t>
  </si>
  <si>
    <t>RS232/485 modul za integracijo do 150 podatkovnih točk iz 3rd party sistemov in naprav
SIEMENS: TXI2.OPEN</t>
  </si>
  <si>
    <t xml:space="preserve">Kabliranje med EKO toplotne postaje postajo medicinskih plinov in 5 kom. kontrolnimi zapornimi omaricami MEDICOP je predmet popisa splošnih elektro instalacij. Izvede ga elektro izvajalec po predloženi topološki shemi. </t>
  </si>
  <si>
    <t>Integracija priprave medicinskih plinov, Medicop</t>
  </si>
  <si>
    <t>STORITEV v naslednjem obsegu:
Storitev zajema: 
- integracijo krmilja kompresorske postaje na krmilje CNS sistema
- določitev relevantnih podatkovnih točk (do cca 50. podatkovnih točk)
- kontrola prenosa podatkov
- predajni zapisnik
OPOMBA: Naprava mora biti dobavljena z možnostjo komunikacije po komunikacijskem protokolu MODBUS RTU.</t>
  </si>
  <si>
    <t xml:space="preserve">Kabliranje med EKO toplotne postaje in kompresorsko postajo je predmet popisa splošnih elektro instalacij. Izvede ga elektro izvajalec po predloženi topološki shemi. </t>
  </si>
  <si>
    <t>Integracija kompresorske postaje</t>
  </si>
  <si>
    <t>STORITEV v naslednjem obsegu:
Storitev zajema: 
- integracijo krmilja  vakuum črpalk na krmilje CNS sistema
- določitev relevantnih podatkovnih točk (do cca 50. podatkovnih točk)
- kontrola prenosa podatkov
- predajni zapisnik
OPOMBA: Naprave mora biti dobavljene z možnostjo komunikacije po komunikacijskem protokolu MODBUS RTU.</t>
  </si>
  <si>
    <t xml:space="preserve">Kabliranje med EKO toplotne postaje in vakuumsko postajo je predmet popisa splošnih elektro instalacij. Izvede ga elektro izvajalec po predloženi topološki shemi. </t>
  </si>
  <si>
    <t>Integracija krmilja vakuum črpalk</t>
  </si>
  <si>
    <t xml:space="preserve">STORITEV v naslednjem obsegu:
Storitve zajema: 
- integracijo naprave za vzdržavanje tlaka, Flamcomat GB 600-D10
- določitev relevantnih podatkovnih točk,
- komunikacija s serviserjem naprave, mora biti prisoten pri izvedbi integracije,
- kontrola delovanja,
OPOMBA: Naprava mora biti opremljena z možnostjo komunikacije po komunikacijskem protokolu MODBUS RTU. 
</t>
  </si>
  <si>
    <t xml:space="preserve">Kabliranje med EKO toplotne postaje in naprave za vzdrževanje tlaka Transfero TV Connect je predmet popisa splošnih elektro instalacij. Izvede ga elektro izvajalec po predloženi topološki shemi. </t>
  </si>
  <si>
    <t xml:space="preserve">Integracija naprave za vzdržavanje tlaka, Flamcomat GB 600-D10
</t>
  </si>
  <si>
    <t xml:space="preserve">STORITEV v naslednjem obsegu:
Storitve zajema: 
- integracijo hladilnega agregata,
- določitev relevantnih podatkovnih točk,
- komunikacija s serviserjem naprave, mora biti prisoten pri izvedbi integracije,
- kontrola delovanja
OPOMBA: Naprava mora biti dobavljena z možnostjo komunikacije po komunikacijskem protokolu MODBUS RTU.
</t>
  </si>
  <si>
    <t xml:space="preserve">Kabliranje med EKO toplotne postaje in hladilnim agregatom je predmet popisa splošnih elektro instalacij. Izvede ga elektro izvajalec po predloženi topološki shemi. </t>
  </si>
  <si>
    <t>Integracija toplotnih črpalk, 2 kom.</t>
  </si>
  <si>
    <t>STORITEV v naslednjem obsegu:
Storitve zajema: 
- integracijo parnih vlažilnikov 3 kom.  
- določitev relevantnih podatkovnih točk
- komunikacija s serviserjem naprave, mora biti prisoten pri izvedbi integracije
- kontrola delovanja
OPOMBA: Naprave morajo biti dobavljene z možnostjo komunikacije po komunikacijskem protokolu MODBUS RTU.</t>
  </si>
  <si>
    <t xml:space="preserve">Kabliranje med EKO toplotne postaje in parnimi vlažilniki 2 kom. je predmet popisa splošnih elektro instalacij. Izvede ga elektro izvajalec po predloženi topološki shemi. </t>
  </si>
  <si>
    <t>Integracija parnih vlažilnikov Carel, 2 kom.</t>
  </si>
  <si>
    <t>STORITEV v naslednjem obsegu:
Storitve zajema: 
- integracijo sistema prezrečevanje kuhinje Provent 
- določitev relevantnih podatkovnih točk
- komunikacija s serviserjem naprave, mora biti prisoten pri izvedbi integracije
- kontrola delovanja
OPOMBA: Naprave morajo biti dobavljene z možnostjo komunikacije po komunikacijskem protokolu MODBUS IP.</t>
  </si>
  <si>
    <t xml:space="preserve">Kabliranje med EKO toplotne postaje in EKO sistema prezračevanje kuhinje je predmet popisa splošnih elektro instalacij. Izvede ga elektro izvajalec po predloženi topološki shemi. </t>
  </si>
  <si>
    <t xml:space="preserve">Integracija sistema prezrečevanje kuhinje Provent </t>
  </si>
  <si>
    <t xml:space="preserve">STORITEV v naslednjem obsegu:
Storitve zajema: 
- integracijo obtočnih črpalk 6 kom. v toplotni in hladilni postaji  
- določitev relevantnih podatkovnih točk
- komunikacija s serviserjem naprave, mora biti prisoten pri izvedbi integracije
- kontrola delovanja
OPOMBA: Naprave morajo biti dobavljene z možnostjo komunikacije po komunikacijskem protokolu MODBUS RTU (po projektu IF modul, Wilo). 
</t>
  </si>
  <si>
    <t xml:space="preserve">Kabliranje med EKO toplotne postaje in obtočnimi črpalkami je predmet popisa splošnih elektro instalacij. Izvede ga elektro izvajalec po predloženi topološki shemi. </t>
  </si>
  <si>
    <t>Integracija obtočnih črpak MODBUS, 6 kom</t>
  </si>
  <si>
    <t>STORITEV DDC  vključuje:_x000D_
- montažo periferne opreme, razen ventilov in tipal v cevovode _x000D_
- elektro načrt in funkcijsko shemo avtomatike_x000D_
- opise delovanja in navodila za upravljanje_x000D_
- izdelavo programa za krmilnik_x000D_
- kontrola pravilnosti vgradnje ventilov_x000D_
- kontrolo el. priključkov in nalaganje programa_x000D_
- preizkusni zagon in nastavitev parametrov_x000D_
- poučitev uporabnikov o upravljanju sistema in predajni zapisnik
OPOMBA: Naročnik zagotovi IP naslove in priklop na Ethernet omrežje.</t>
  </si>
  <si>
    <t>Elektro komandna omara, komplet ožičena z vsemi zaščitnimi elementi, vključno z montažo, za toplotno/hladilno postajo</t>
  </si>
  <si>
    <t>Kabliranje do 20m znotraj strojnice v kleti NBO, montaža EKO, priklop, brez energetskega dovodnega kabla, strelovoda in ozemljitev, znotraj toplotno/hladilne postaje, s certifikatom o meritvah
OPOMBA:
- napajanje večjih porabnikov kot so klimatske naprave, toplotni črpalki ipd. se napajajo direktno iz razdelilca splošne elektrike</t>
  </si>
  <si>
    <t>Kabliranje do 20m znotraj kotlovnice v servisnem objektu, montaža EKO, priklop, brez energetskega dovodnega kabla, strelovoda in ozemljitev, znotraj toplotno/hladilne postaje, s certifikatom o meritvah
OPOMBA:
- napajanje večjih porabnikov kot so klimatske naprave, toplotni črpalki ipd. se napajajo direktno iz razdelilca splošne elektrike</t>
  </si>
  <si>
    <t>Merilni tokovni transformator z razstavljivim jedrom 100/5A, cl. 1, 1m kabla
SACI: TA24P_100/5A_1</t>
  </si>
  <si>
    <t>Analizator el. veličin 3-f, barvni displej,TCP/IP, RS485, Modbus,  WEB server, 96x96mm, panelna v.
CONTROL APPLICATIONS: Elnet LT TCP/IP</t>
  </si>
  <si>
    <t>Sistemski krmilnik za (250 Modbus, 250 M-Bus točk, 2000 točk KNX, 2000 RS) BacNet IP
SIEMENS: PXC001-E.D</t>
  </si>
  <si>
    <t>RESI-MBUS24-ETH
Ethernet vmesnik MBUS-MODBUS/TCP server, max. 24 števcev, max. 1000 MODBUS registrov</t>
  </si>
  <si>
    <t>Lokalna HMI enota za upravljanje PX regulatorjev
SIEMENS: PXM10</t>
  </si>
  <si>
    <t>Razširitveni modul 8 Triac izhodov, 24V AC
SIEMENS: TXM1.8T</t>
  </si>
  <si>
    <t>Digitalni vhodni modul, 16 DI
SIEMENS: TXM1.16D</t>
  </si>
  <si>
    <t>Univerzalni vhodno - izhodni modul, 8 I/O (DI, AI, AO)
SIEMENS: TXM1.8U</t>
  </si>
  <si>
    <t>Island bus razširitveni modul za povezavo z distribuiranimi enotami s TX-I/O-moduli
SIEMENS: TXA1.IBE</t>
  </si>
  <si>
    <t>Naslovni ključki: 1-24 + Reset
SIEMENS: TXA1.K24</t>
  </si>
  <si>
    <t>Pasivni priključni Bus modul
SIEMENS: TXS1.EF10</t>
  </si>
  <si>
    <t>Napajalni modul 24VDC, 1.2A
SIEMENS: TXS1.12F10</t>
  </si>
  <si>
    <t>Strojnica v kleti NBO</t>
  </si>
  <si>
    <t>CPU modul - nad 200 podatkovnih točk, ethernet, 1x P-bus vmesnik, BacNet protokol
SIEMENS: PXC200-E.D</t>
  </si>
  <si>
    <t>Kotlovnica v servisnem objektu</t>
  </si>
  <si>
    <t>DDC AI27 DI15 AO4 DO28</t>
  </si>
  <si>
    <t xml:space="preserve">STORITEV v naslednjem obsegu:
STORITEV v naslednjem obsegu:
Storitev zajema:
- montažo elementov avtomatike, razen ventilov in tipal v cevi
- elektro načrt in funkcionalno shemo avtomatike
- izdelavo programa za krmilnik
- instalacijo programske opreme
- preizkusni zagon
- poučitev vzdrževalnega osebja o rokovanju z napravo
</t>
  </si>
  <si>
    <t xml:space="preserve">Kabliranje do 20m, montaža EKO, priklop, brez energetskega dovodnega kabla </t>
  </si>
  <si>
    <t xml:space="preserve">OPOMBA: 
Klimat, parni vlažilnik in drugi večji porabniki se napajalo direktno iz razdelilca splošne elektrike!
</t>
  </si>
  <si>
    <t>Elektro komandna omara, komplet ožičena z vsemi zaščitnimi elementi, vključno z montažo</t>
  </si>
  <si>
    <t>Panel za upravljanje frekvenčnega pretvornika G120P...
SIEMENS: G120P-BOP-2</t>
  </si>
  <si>
    <t>Frekvenčni pretvornik 4 kW, filter B, IP55
SIEMENS: G120P-4/35B</t>
  </si>
  <si>
    <t>Mot. pogon, rotacijski, 24VAC, 0...10V, 10Nm, do 1,5m2, indikacija položaja 0..10V
SIEMENS: GLB161.1E</t>
  </si>
  <si>
    <t>Mot. pog. žaluzije 24VAC, on - off, 18Nm, 3m2, vzmet
SIEMENS: GCA121.1E</t>
  </si>
  <si>
    <t>Motorni pogon ventila 500N, 20mm, AC/DC 24V, DC 0...10V / DC 4...20mA
SIEMENS: SAX61P03</t>
  </si>
  <si>
    <t>Tlačno neodvisni, prehodni reg.ventil PN16, DN50, 3,7...14,3m3/h, prirobnica, merilni priključki
SIEMENS: VPF44.50F15</t>
  </si>
  <si>
    <t>prehodni ventil dogrelnik</t>
  </si>
  <si>
    <t>SSA161.05  Valve Actuator 100N
SIEMENS: SSA161.05</t>
  </si>
  <si>
    <t>: Kombiniran tlačno razbremenjen ventil PN25, DN32, 550..4000l/h, merilni priključki, G1-1/4"
SIEMENS: VPI46.32F4Q</t>
  </si>
  <si>
    <t>prehodni tlačno neodvidni ventil hladilnik</t>
  </si>
  <si>
    <t>prehodni tlačno neodvidni reg. ventil</t>
  </si>
  <si>
    <t>Diferenčno tlačno stikalo 50..500Pa
SIEMENS: QBM81-5</t>
  </si>
  <si>
    <t>Diferenčno tlačno stikalo 20..300Pa
SIEMENS: QBM81-3</t>
  </si>
  <si>
    <t>Zaščitna tulka, L=100mm, zun. 1/2, ponikljana medenina, fi 7mm
SIEMENS: ALT-SB100</t>
  </si>
  <si>
    <t>Kabelsko temp. tipalo, LG-Ni1000, 2m dolž. -25..+95°C
SIEMENS: QAP22</t>
  </si>
  <si>
    <t>Protizmrzovalni termostat 3m
SIEMENS: QAF81.3</t>
  </si>
  <si>
    <t>Kanalski higrostat
SIEMENS: QFM81.21</t>
  </si>
  <si>
    <t>Diferen. tlačno tipalo,0..1000/ 0..1500/ 0..3000Pa, 0..10V, IP42
SIEMENS: QBM2030-30</t>
  </si>
  <si>
    <t>Kanalsko temp. tipalo LG-NI 1000, -50...+80°C, dolžine 0,40m
SIEMENS: QAM2120.040</t>
  </si>
  <si>
    <t>Kanalsko tipalo temperature in r.vlage -15..60°C/ 0..95 r.vl., 0..10V, IP54
SIEMENS: QFM2160</t>
  </si>
  <si>
    <t>Kompaktni krmilnik 24xUI/O (6xQ250 24V DC), 4xDI, 8xRele, PPS vmesnik, Ethernet, BacNet protokol
SIEMENS: PXC36.1-E.D</t>
  </si>
  <si>
    <t>KN.B Dovod 8.320 m3/h, Odvod 8.650m3/h h AI6 DI10 AO7 DO6</t>
  </si>
  <si>
    <t xml:space="preserve">STORITEV v naslednjem obsegu:
Storitev zajema:
- montažo elementov avtomatike, razen ventilov in tipal v cevi
- elektro načrt in funkcionalno shemo avtomatike
- izdelavo programa za krmilnik
- instalacijo programske opreme
- preizkusni zagon
- poučitev vzdrževalnega osebja o rokovanju z napravo
</t>
  </si>
  <si>
    <t>KN.A Dovod 5.320 m3/h, Odvod 8.650m3/h h AI6 DI10 AO7 DO6</t>
  </si>
  <si>
    <t>STORITEV DDC  vključuje:_x000D_
- elektro načrt in funkcijsko shemo avtomatike_x000D_ za vodenje motornih loput prezračevanja, 5 kom. ON/OFF 
- opise delovanja in navodila za upravljanje_x000D_
- izdelavo programa za krmilnik_x000D_
- izdelava grafike na CNS  za eliminacijo prezračevanja v določeni coni (etaži)
- kontrolo el. priključkov in nalaganje programa_x000D_
- preizkusni zagon in nastavitev parametrov_x000D_
- poučitev uporabnikov o upravljanju sistema in predajni zapisnik</t>
  </si>
  <si>
    <t>Digitalni vhodni modul, 8 DI
SIEMENS: TXM1.8D</t>
  </si>
  <si>
    <t>Vodenje 5 con prezračevanja, ON/OFF</t>
  </si>
  <si>
    <t>Elektromotorni pogon 100 N za ventile s hodom 1.2...6.5 mm, 24V 0-10V
SIEMENS: SSA161E.05HF</t>
  </si>
  <si>
    <t>Set navojnih priključkov (2 kos) z zu. navojem G1/2"
SIEMENS: ALG132</t>
  </si>
  <si>
    <t>Kombiniran, tlačno kompenziran prehodni ventil, PN25, DN15, 100…575 l/h, zun. navoj
SIEMENS: VPP46.15L0.6</t>
  </si>
  <si>
    <t>VENTILI ZA VENTILATORSKE KONVEKTORJE</t>
  </si>
  <si>
    <t>Priključno ohišje
SIEMENS: RAK-H-M</t>
  </si>
  <si>
    <t>Zaščitna tulka, L=280mm, zun. 1/2, ponikljana medenina
SIEMENS: ALT-SB280</t>
  </si>
  <si>
    <t>Zaščitna tulka Inox (V4A), L=100mm, zun. 1/2, fi = 7mm
SIEMENS: ALT-SS100</t>
  </si>
  <si>
    <t>Sanitarna voda</t>
  </si>
  <si>
    <t>Elektromotorni pogon ventila AC/DC 24V, 0...10V, 4...20mA, 800 N, hod 20 mm, 30s
SIEMENS: SAX61.03</t>
  </si>
  <si>
    <t>RV 2.1</t>
  </si>
  <si>
    <t>Prehodni tlačno neodvisni reg. ventil</t>
  </si>
  <si>
    <t>Tripotni reg. ventil PN 16, DN 50, kvs 40, prirobnični
SIEMENS: VXF42.50-40</t>
  </si>
  <si>
    <t>VT.2</t>
  </si>
  <si>
    <t>Tripotni reg. ventil PN 16, DN 40, kvs 25, prirobnični
SIEMENS: VXF42.40-25</t>
  </si>
  <si>
    <t>VT.1</t>
  </si>
  <si>
    <t>2. 3-potni regulacijski ventil z elektromotornim pogonom</t>
  </si>
  <si>
    <t>Kroglični ventil Rp1/2” za sensor DS M10x1, dolžina 28 mm, maks. 130°C, PN25  - za temp senzorje: UH
SIEMENS: WZT-K12</t>
  </si>
  <si>
    <t>Komplet za pritrditev števca, inštalacija senzorja pretoka v cev R? x G? (s tesnili) - za merilnik p
SIEMENS: WZM-E34</t>
  </si>
  <si>
    <t>Napajalnik za UH50 12…35 V AC/DC s sponkami
SIEMENS: WZU-ACDC24-50</t>
  </si>
  <si>
    <t>M-bus modul - standard - za UH50
SIEMENS: WZU-MB-G4</t>
  </si>
  <si>
    <t>UZ kalorimeter gretje/hlajenje: naz.pret.=0,6m3/h, DN15, l=110mm, G3/4, PN25, Bat=let
SIEMENS: UH50-C06-00</t>
  </si>
  <si>
    <t>K.P 0,6 m3/h</t>
  </si>
  <si>
    <t>Zaščitna tulka G1/2 B x G1/4, montažna dolžina 100 mm, visoko kvalitetno jeklo, s plombo - za temp s
SIEMENS: WZT-S100</t>
  </si>
  <si>
    <t>Varjena objemka G1/2 x 45°, za 100, 150 mm senzor - za temp senzorje: UH50 2WR6
SIEMENS: WZT-G12</t>
  </si>
  <si>
    <t>Univerzalna baterija za UH50 - 11 let (6-16 let : 11 let pri odčitavanju na 15 min)
SIEMENS: WZU-BDS</t>
  </si>
  <si>
    <t>UZ kalorimeter: Nazivni pretok 10m3/h, DN40, L=300, prirobnica, PN25
SIEMENS: UH50-C61-00</t>
  </si>
  <si>
    <t>K.0K 10 m3/h</t>
  </si>
  <si>
    <t>Modbus RTU RS485 za UH50...firmware 5.15 and higher) and T550 (UC50…).T
SIEMENS: WZU-485E-MOD</t>
  </si>
  <si>
    <t>UZ kalorimeter (toplota&amp;hlad); Nazivni pretok=25m3/h, DN65, l=300mm, prirobnica, PN25, Bat=let
SIEMENS: UH50-C70-00</t>
  </si>
  <si>
    <t>K.H2 25 m3/h</t>
  </si>
  <si>
    <t>K.H1 25 m3/h</t>
  </si>
  <si>
    <t>Varjena objemka M10 x 1 za temperaturni sensor DS - za temp senzorje: UH50 2WR6
SIEMENS: WZT-G10</t>
  </si>
  <si>
    <t>Komplet za pritrditev števca, inštalacija senzorja pretoka v cev R1 x G1 1/4  (s tesnili)
SIEMENS: WZM-E54</t>
  </si>
  <si>
    <t>UZ kalorimeter: Nazivni pretok 6m3/h, DN25, L=260, G1 1/4, PN16
SIEMENS: UH50-C50-00</t>
  </si>
  <si>
    <t>K.02 6 m3/h</t>
  </si>
  <si>
    <t>UZ kalorimeter: Nazivni pretok 40m3/h, DN80, L=300, prirobnični, PN25, gretje/hlajenje
SIEMENS: UH50-C74-00</t>
  </si>
  <si>
    <t>K.01 40 m3/h</t>
  </si>
  <si>
    <t>Kalorimetri</t>
  </si>
  <si>
    <t>M-bus adapter Modularis
SIEMENS: WFZ311</t>
  </si>
  <si>
    <t>Vodomer 16m3/h 300mm DN40 MTK-HWX hladna voda QUN
SIEMENS: WMDH0000F001:Z0V00</t>
  </si>
  <si>
    <t>DN40</t>
  </si>
  <si>
    <t>Vodomer, 3 kom.
OPOMBA
- strojna montaža ventilov, vodomera in toplotnega števca je zajeta v popisu strojnih instalacij!
- integracija vodomerov, toplotnih števcev in električnih števcev v obstoječi energetski monitoring naročnika</t>
  </si>
  <si>
    <t>Zalogovnik tople in hladne vode</t>
  </si>
  <si>
    <t>Tipalo tlaka za pline in tekočine (0…10 V) 0…10 bar, zun. navoj 1/2
SIEMENS: QBE2003-P10</t>
  </si>
  <si>
    <t>Potopno tipalo NI 1000, L=100mm, brez zaščitne tulke, -30...130 °C
SIEMENS: QAE2121.010</t>
  </si>
  <si>
    <t>Temperaturno tipalo - zunanje, LG-Ni 1000
SIEMENS: QAC22</t>
  </si>
  <si>
    <t>Toplotna postaja</t>
  </si>
  <si>
    <t>Popis avtomatike</t>
  </si>
  <si>
    <t>CNS SISTEM - povezava na obstoječi sistem naročnika UKC MB, Siemens Desigo</t>
  </si>
  <si>
    <t>SPLOŠNO</t>
  </si>
  <si>
    <t>Preizkus pravilnosti vezave vseh priključnih mest medicinskim plinov in izdaja izjave o izvedbi preizkusa in pravilnosti vezave.</t>
  </si>
  <si>
    <t>Izdelava primopredajne dokumentacije</t>
  </si>
  <si>
    <t>z nastavitvijo regulacijskih elementov na posameznih končnih elementih in v sistemu, izvedbo meritev pretokov ter pridobitev zapisnika o uravnovešanju cevnih sistemov.</t>
  </si>
  <si>
    <t>Ureguliranje vseh cevnih razvodov</t>
  </si>
  <si>
    <t>Količina vode ca. 7.000 l</t>
  </si>
  <si>
    <t>z zapisniki o izvedbah preizkusov, podpisanimi s strani nadzornega organa. Tlačni preizkusi se izvedejo z elektronskim merilnikom. V kolikor je za posamezno instalacijo potrebno pridobiti ustrezno dokumentacijo drugega podjetja, je potrebno upoštevati stroške nadzora s strani tega podjetja, naročilo preizkusov in pridobitev dokumentacije o ustreznosti in uspešno opravljenih preizkusih.</t>
  </si>
  <si>
    <t>Tlačni, tesnostni in ostali potrebni preizkusi sistemov</t>
  </si>
  <si>
    <t>Najem, dostava dvigal za montažo črpalk,
najem dvižnih ploščadi za izvedbo cevovodov,
postavitev odrov za montažo cevnega omrežja.</t>
  </si>
  <si>
    <t>Odri, dvigala, dvižne ploščadi</t>
  </si>
  <si>
    <t>ZIDARSKA DELA SKUPAJ:</t>
  </si>
  <si>
    <t>Izvedba  strukturne ojačitve zidanih sten, kot element protpotresne sanacije objekta.,
Sanacija po sistemu FRCM (z vlakni ojačani kompoziti z anorgansko matrico) 
Uporabiti sistemsko rešitev, izvedba po navodilih proizvajalca.</t>
  </si>
  <si>
    <t xml:space="preserve">Izvedba hidrofobnega injektiranja kletnih zidov debeline do 60 cm. V steno, na višini, kjer želimo narediti pregrado, na enakomerni razdalji zvrtamo izvrtine (razdalja med posameznimi izvrtinami je odvisna od debeline zidu). Koncentrat brez pritiska injektiramo v izvrtine.  V izvrtine vstavimo vogalne nastavke in kapilarne palčke, preko katerih dovajamo koncentrat v steno. </t>
  </si>
  <si>
    <t>Izdelava lahkih premičnih zidarskih odrov.</t>
  </si>
  <si>
    <t>BETONSKA IN ARMIRANOBETONSKA DELA SKUPAJ:</t>
  </si>
  <si>
    <t xml:space="preserve">Sidranje armaturnih palic v obstoječo AB ploščo, palice fi 16mm. Sidranje s Hilti epoxi maso v globino 20 cm. 16 kos na posamezni steber.
</t>
  </si>
  <si>
    <r>
      <t xml:space="preserve">Dobava in vgraditev betona v vertikalne, horizontalne in poševne vezi
</t>
    </r>
    <r>
      <rPr>
        <sz val="10"/>
        <rFont val="Arial"/>
        <family val="2"/>
        <charset val="238"/>
        <scheme val="major"/>
      </rPr>
      <t>- C30/37, XC1</t>
    </r>
  </si>
  <si>
    <t>Dobava in vgradnja podložnega betona C12/15 v debelini 10 cm</t>
  </si>
  <si>
    <t>ZEMELJSKA DELA SKUPAJ:</t>
  </si>
  <si>
    <t>Nalaganje in transport odvečnega izkopanega materiala iz začasne deponije, na stalno deponijo v skladu z načrtom o ravnanju z gradbenimi odpadki in plačilom komunalne takse.</t>
  </si>
  <si>
    <t>Zavarovanje izkopa s torkret betonom debeline do 10 cm in armaturno mrežo Q 196, rušenje po končanih delih in odvoz ruševin na trajno deponijo.</t>
  </si>
  <si>
    <t>Izkop ob objektu v terenu III. do IV. kategorije za izvedbo vertikalne hidroizolacije in drenaže, z odmetom materiala na rob izkopa, za kasnejši zasip.</t>
  </si>
  <si>
    <t xml:space="preserve">Otežen deloma ročni in deloma strojni zkop v terenu III. do IV. ktg za podbetoniranje obstoječih pasovnih temeljev v globino do 2,5 m pod obstoječi temelj v objektu z odvozom izkopanega materiala na začasno deponijo, </t>
  </si>
  <si>
    <t>RUŠITVENA DELA SKUPAJ:</t>
  </si>
  <si>
    <t xml:space="preserve">Odvoz ruševin z gradbiščne deponije v stalno deponijoskupaj s plačilom vseh komunalnih taks in drugih stroškov z deponiranjem in pridobivanjem poročila o deponiranju gradbenih odpadkov in drugimi navodili iz Načrta gospodarjenja z gradbenimi odpadki.
Upoštevati nakladanje, odvoz in odpadkov na stalno deponijo. </t>
  </si>
  <si>
    <t>Odstranitev ometa z obstoječih stropov,  čiščenje stropov in visokotlačno pranje.
Upoštevati je potrebno ročni iznos ruševin.</t>
  </si>
  <si>
    <t>Odstranitev ometa z obstoječih sten, čiščenje sten, poglobitev reg in visokotlačno pranje. 2. NADSTROPJE
Upoštevati je potrebno ročni iznos ruševin.</t>
  </si>
  <si>
    <t>Odstranitev ometa z obstoječih sten, čiščenje sten, poglobitev reg in visokotlačno pranje. 1. NADSTROPJE
Upoštevati je potrebno ročni iznos ruševin.</t>
  </si>
  <si>
    <t>Odstranitev ometa z obstoječih sten, čiščenje sten, poglobitev reg in visokotlačno pranje. PRITLIČJE
Upoštevati je potrebno ročni iznos ruševin.</t>
  </si>
  <si>
    <t>Odstranitev ometa z obstoječih sten, čiščenje sten, poglobitev reg in pranje z visokotlačnim curkom. KLET
Upoštevati je potrebno ročni iznos ruševin.</t>
  </si>
  <si>
    <t>Rušenje betonske plošče za izvedbo stopnic v mansardi. Upoštevati je potrebno ročni iznos ruševin.</t>
  </si>
  <si>
    <t>Pazljivo ročno rušenje betonskega stopnišča. Upoštevati je potrebno ročni iznos ruševin.
Obračun po tlorisni površini.
2. NADSTROPJE - MANSARDA</t>
  </si>
  <si>
    <t>Pazljivo ročno rušenje betonskega stopnišča. Upoštevati je potrebno ročni iznos ruševin.
Obračun po tlorisni površini.
KLET</t>
  </si>
  <si>
    <t>Čiščenje in visokotlačno pranje plošče po odstranitvi tlakov.</t>
  </si>
  <si>
    <t>Ročno in strojno rušenje obstoječe plošče v kleti debeline 15 cm. Plošča se nadomesti z novo. Upoštevati je potrebno ročni iznos ruševin.</t>
  </si>
  <si>
    <t>Odstranitev in odvoz osebnega dvigala na trajno deponijo.</t>
  </si>
  <si>
    <t>Demontaža in odvoz radiatorjev na trajno deponijo.</t>
  </si>
  <si>
    <t>Pazljiva odstranitev terrazzo plošč za ponovno uporabo in odvoz na deponijo naročnika.</t>
  </si>
  <si>
    <t>Demontaža in odvoz kopalne banje na trajno deponijo.</t>
  </si>
  <si>
    <t>Demontaža in odvoz ročnih armatur na trajno deponijo.</t>
  </si>
  <si>
    <t>Demontaža in odvoz milnikov na trajno deponijo.</t>
  </si>
  <si>
    <t>Demontaža in odvoz umivalniko na trajno deponijo.</t>
  </si>
  <si>
    <t>Demontaža in odvoz WC školjk na trajno deponijo.</t>
  </si>
  <si>
    <t>Iznos in odvoz lesenih omar velikosti do 3m2 na trajno deponijo v razdalji do 15 kilometrov</t>
  </si>
  <si>
    <t>Demontaža in ročni iznos rezervoarja prostornine do 20 m3 za vodo v mansardi.</t>
  </si>
  <si>
    <t>Rušitev strehe v celoti. Strešna kritina iz opečnih zareznikov vključno z letvami, špirovci (do 0,08 m3/m2) vse skupaj s suhomontažno obdelavo mansardnega dela.
Obračun po tlorisni površini.</t>
  </si>
  <si>
    <t xml:space="preserve">Zaščita slike v avli s OSB ploščami, geotekstilom in PVC folijo </t>
  </si>
  <si>
    <t>PRIPRAVLJALNA DELA SKUPAJ:</t>
  </si>
  <si>
    <t>SKUPAJ GRADBENA DELA</t>
  </si>
  <si>
    <t>CESTNI IN NN PRIKLJUČEK</t>
  </si>
  <si>
    <t xml:space="preserve">ELEKTRO INSTALACIJE </t>
  </si>
  <si>
    <t>STROJNE INSTALACIJE</t>
  </si>
  <si>
    <t>Republika Slovenija
Ministrstvo za zdravje
Štefanova ulica 5
1000 Ljubljana</t>
  </si>
  <si>
    <t>Nepredvidena dela (5%)</t>
  </si>
  <si>
    <t>Izvedba meritev mikro klime po zaključeni montaži opreme (temperatura, količina zraka, osvetlitev, hrup), s strani pooblaščene organizacije za potrebe kasnejše izdelave ocene tveganja na deloviščih.</t>
  </si>
  <si>
    <t xml:space="preserve">Dobava, polaganje in vezanje armature S500B RA  do fi 12 mm. </t>
  </si>
  <si>
    <t>Dobava, polaganje in vezanje armature S500B RA nad fi 12 mm.</t>
  </si>
  <si>
    <t>Dobava, polaganje in vezanje armaturnih mrež.</t>
  </si>
  <si>
    <t>Izdelava opaža vertikalnih, horizontalnih in poševnih vezi.</t>
  </si>
  <si>
    <t xml:space="preserve">Tesnitev razpok v stenah z nizkoviskozno poliuretansko smolo. </t>
  </si>
  <si>
    <t xml:space="preserve">Tesnitev razpok v plošči z nizkoviskozno poliuretansko smolo. </t>
  </si>
  <si>
    <t>Dobava in vgradnja portalov okrog dvigalnih vrat iz krivljene inoks pločevine in zaščitnih elementov portala iz okroglih RF cevi.</t>
  </si>
  <si>
    <t>Priprava gradbišča:
- ograditev območja gradbišča s primerno ograjo, 
- priprava terena za deponije, izdelava transportnih poti,...
- postavitev kontejnerjev, sanitarij in ostalih provizorijev,
- zagotovitev oskrbe gradbišča z vodo, kanalizacijo, električno energijo in šibkotočnimi instalacijami
- postavitev gradbiščnih žerjavov in ostale mehanizacije
- varnostni ukrepi, ukrepi za varovanje okolja, čuvajska služba,
- ipd.
Izpolniti je vse zahteve iz načrta organizacije gradbišča  in varnostnega načrta! Vključno z vsemi stroški za organizacijo gradbišča, zavarovanje gradbišča in ostale zakonske zahteve.</t>
  </si>
  <si>
    <t>Postavitev gradbiščne table in istočasno označevalne table za EU sredstva.</t>
  </si>
  <si>
    <t>Nabava, dobava in izdelava ojačitev suhomontažnih sten in oblog za naknadno montažo opreme. Predvideti montažo OSB plošč, v požarnih stenah pa sistemsko rešitev.</t>
  </si>
  <si>
    <t xml:space="preserve">Dobava in montaža peskane folije za na stekla. </t>
  </si>
  <si>
    <t>Dobava in montaža nalepk na podlagi grafike ustanove na vsa steklena vrata in steklene stene za potrebe varnosti (da ne pride do zaltavanj v steklene površine.</t>
  </si>
  <si>
    <t>Sanacije poškodb obstoječih betonskih konstrukcij z  reparaturnim sistemom:
 - čiščenje območja poškodbe in armature, odstranitev poškovanega betona
 - zaščita armature in sprijemno vezni sloj
 - reparaturma malta</t>
  </si>
  <si>
    <t>E</t>
  </si>
  <si>
    <t xml:space="preserve">Izvedba protiprašne zaščite za zaščito spremljevalnega objekta, saj tečejo dela v kleti/kotlovnici. </t>
  </si>
  <si>
    <t xml:space="preserve"> - V.BK02-1, enokrilna vrata, svetla dim. 0,8 x 2,1 m , zvočna izolativnost R'w=25 dB, cilindrična ključavnica</t>
  </si>
  <si>
    <t xml:space="preserve"> - V.BK02-2, enokrilna vrata, svetla dim. 0,8 x 2,1 m , zvočna izolativnost R'w=25 dB, cilindrična ključavnica</t>
  </si>
  <si>
    <t xml:space="preserve"> - V.BK04-3, enokrilna vrata, svetla dim. 0,7 x 2,1 m , zvočna izolativnost R'w=25 dB, cilindrična ključavnica</t>
  </si>
  <si>
    <t xml:space="preserve"> - V.BK04-4, enokrilna vrata, svetla dim. 0,7 x 2,1 m , zvočna izolativnost R'w=25 dB, cilindrična ključavnica</t>
  </si>
  <si>
    <t xml:space="preserve"> - V.BK04-5, enokrilna vrata, svetla dim. 0,7 x 2,1 m , ključavnica</t>
  </si>
  <si>
    <t xml:space="preserve"> - V.BK04-6, enokrilna vrata, svetla dim. 0,7 x 2,1 m , ključavnica</t>
  </si>
  <si>
    <t xml:space="preserve"> - V.BK06, enokrilna vrata, svetla dim. 1,3 x 2,1 m , požarna odpornost  EI 30, zvočna izolativnost R'w=25 dB, cilindrična ključavnica</t>
  </si>
  <si>
    <t xml:space="preserve"> - V.A001-2, drsna vrata, svetla dim. 1,3 x 2,1 m , evakuacijska funkcija EN16005, SZPV413, zvočna izolativnost R'w=25 dB, cilindrična ključavnica</t>
  </si>
  <si>
    <t xml:space="preserve"> - V.A001-3, drsna vrata, svetla dim. 0,9 x 2,1 m , ključavnica</t>
  </si>
  <si>
    <t xml:space="preserve"> - V.A002-1, enokrilna vrata, svetla dim. 0,9 x 2,1 m , požarna odpornost  EI 30, zvočna izolativnost R'w=25 dB, cilindrična ključavnica</t>
  </si>
  <si>
    <t xml:space="preserve"> - V.A002-2, drsna vrata, svetla dim. 1,3 x 2,1 m , evakuacijska funkcija EN16005, SZPV413, zvočna izolativnost R'w=25 dB, cilindrična ključavnica</t>
  </si>
  <si>
    <t xml:space="preserve"> - V.A002-3, drsna vrata, svetla dim. 1,3 x 2,1 m , ključavnica</t>
  </si>
  <si>
    <t xml:space="preserve"> - V.A003-1, enokrilna vrata, svetla dim. 1,3 x 2,1 m , požarna odpornost  EI 30, zvočna izolativnost R'w=25 dB, cilindrična ključavnica</t>
  </si>
  <si>
    <t xml:space="preserve"> - V.A003-2, drsna vrata, svetla dim. 1,3 x 2,1 m , evakuacijska funkcija EN16005, SZPV413, zvočna izolativnost R'w=25 dB, cilindrična ključavnica</t>
  </si>
  <si>
    <t xml:space="preserve"> - V.A003-3, drsna vrata, svetla dim. 0,9 x 2,1 m , ključavnica</t>
  </si>
  <si>
    <t xml:space="preserve"> - V.A004-1, enokrilna vrata, svetla dim. 1,3 x 2,1 m , požarna odpornost  EI 30, zvočna izolativnost R'w=25 dB, cilindrična ključavnica</t>
  </si>
  <si>
    <t xml:space="preserve"> - V.A004-2, drsna vrata, svetla dim. 1,3 x 2,1 m , evakuacijska funkcija EN16005, SZPV413, zvočna izolativnost R'w=25 dB, cilindrična ključavnica</t>
  </si>
  <si>
    <t xml:space="preserve"> - V.A004-3, drsna vrata, svetla dim. 0,9 x 2,1 m , ključavnica</t>
  </si>
  <si>
    <t xml:space="preserve"> - V.A005-1, enokrilna vrata, svetla dim. 1,3 x 2,1 m , požarna odpornost  EI 30, zvočna izolativnost R'w=25 dB, cilindrična ključavnica</t>
  </si>
  <si>
    <t xml:space="preserve"> - V.A005-2, drsna vrata, svetla dim. 1,3 x 2,1 m , evakuacijska funkcija EN16005, SZPV413, zvočna izolativnost R'w=25 dB, cilindrična ključavnica</t>
  </si>
  <si>
    <t xml:space="preserve"> - V.A005-3, drsna vrata, svetla dim. 0,9 x 2,1 m , ključavnica</t>
  </si>
  <si>
    <t xml:space="preserve"> - V.A006-1, enokrilna vrata, svetla dim. 1,3 x 2,1 m , požarna odpornost  EI 30, zvočna izolativnost R'w=25 dB, cilindrična ključavnica</t>
  </si>
  <si>
    <t xml:space="preserve"> - V.A006-2, drsna vrata, svetla dim. 1,3 x 2,1 m , evakuacijska funkcija EN16005, SZPV413, zvočna izolativnost R'w=25 dB, cilindrična ključavnica</t>
  </si>
  <si>
    <t xml:space="preserve"> - V.A006-3, drsna vrata, svetla dim. 0,9 x 2,1 m , ključavnica</t>
  </si>
  <si>
    <t xml:space="preserve"> - V.A007-1, enokrilna vrata, svetla dim. 1,3 x 2,1 m , požarna odpornost  EI 30, zvočna izolativnost R'w=25 dB, cilindrična ključavnica</t>
  </si>
  <si>
    <t xml:space="preserve"> - V.A007-2, drsna vrata, svetla dim. 1,3 x 2,1 m , evakuacijska funkcija EN16005, SZPV413, zvočna izolativnost R'w=25 dB, cilindrična ključavnica</t>
  </si>
  <si>
    <t xml:space="preserve"> - V.A007-3, drsna vrata, svetla dim. 0,9 x 2,1 m , ključavnica</t>
  </si>
  <si>
    <t xml:space="preserve"> - V.A008-1, enokrilna vrata, svetla dim. 1,3 x 2,1 m , požarna odpornost  EI 30, zvočna izolativnost R'w=25 dB, cilindrična ključavnica</t>
  </si>
  <si>
    <t xml:space="preserve"> - V.A008-2, drsna vrata, svetla dim. 1,3 x 2,1 m , evakuacijska funkcija EN16005, SZPV413, zvočna izolativnost R'w=25 dB, cilindrična ključavnica</t>
  </si>
  <si>
    <t xml:space="preserve"> - V.A008-3, drsna vrata, svetla dim. 0,9 x 2,1 m , ključavnica</t>
  </si>
  <si>
    <t xml:space="preserve"> - V.A009-1, enokrilna vrata, svetla dim. 1,3 x 2,1 m , požarna odpornost  EI 30, zvočna izolativnost R'w=25 dB, cilindrična ključavnica</t>
  </si>
  <si>
    <t xml:space="preserve"> - V.A009-2, drsna vrata, svetla dim. 1,3 x 2,1 m , evakuacijska funkcija EN16005, SZPV413, zvočna izolativnost R'w=25 dB, cilindrična ključavnica</t>
  </si>
  <si>
    <t xml:space="preserve"> - V.A009-3, drsna vrata, svetla dim. 0,9 x 2,1 m , ključavnica</t>
  </si>
  <si>
    <t xml:space="preserve"> - V.A0010-1, enokrilna vrata, svetla dim. 1,3 x 2,1 m , požarna odpornost  EI 30, zvočna izolativnost R'w=25 dB, cilindrična ključavnica</t>
  </si>
  <si>
    <t xml:space="preserve"> - V.A0010-2, drsna vrata, svetla dim. 1,3 x 2,1 m , evakuacijska funkcija EN16005, SZPV413, zvočna izolativnost R'w=25 dB, cilindrična ključavnica</t>
  </si>
  <si>
    <t xml:space="preserve"> - V.A0010-3, drsna vrata, svetla dim. 0,9 x 2,1 m , ključavnica</t>
  </si>
  <si>
    <t xml:space="preserve"> - V.A0017, drsna vrata, svetla dim. 1,3 x 2,1 m , evakuacijska funkcija EN16005, SZPV413, zvočna izolativnost R'w=30 dB, cilindrična ključavnica</t>
  </si>
  <si>
    <t xml:space="preserve"> - V.B002-2, enokrilna vrata, svetla dim. 0,9 x 2,1 m , zvočna izolativnost R'w=30 dB, cilindrična ključavnica</t>
  </si>
  <si>
    <t xml:space="preserve"> - V.B003, enokrilna vrata, svetla dim. 0,9 x 2,1 m , zvočna izolativnost R'w=30 dB, cilindrična ključavnica</t>
  </si>
  <si>
    <t xml:space="preserve"> - V.B004, enokrilna vrata, svetla dim. 0,9 x 2,1 m , zvočna izolativnost R'w=30 dB, cilindrična ključavnica</t>
  </si>
  <si>
    <t xml:space="preserve"> - V.B007, enokrilna vrata, svetla dim. 0,9 x 2,1 m , zvočna izolativnost R'w=30 dB, cilindrična ključavnica</t>
  </si>
  <si>
    <t xml:space="preserve"> - V.B009-1, enokrilna vrata, svetla dim. 0,9 x 2,1 m , zvočna izolativnost R'w=30 dB, cilindrična ključavnica</t>
  </si>
  <si>
    <t xml:space="preserve"> - V.B009-2, enokrilna vrata, svetla dim. 0,7 x 2,1 m , ključavnica</t>
  </si>
  <si>
    <t xml:space="preserve"> - V.B013, enokrilna vrata, svetla dim. 0,9 x 2,1 m , zvočna izolativnost R'w=30 dB, cilindrična ključavnica</t>
  </si>
  <si>
    <t xml:space="preserve"> - V.B015, enokrilna vrata, svetla dim. 0,9 x 2,1 m , zvočna izolativnost R'w=30 dB, cilindrična ključavnica</t>
  </si>
  <si>
    <t xml:space="preserve"> - V.B016, enokrilna vrata, svetla dim. 0,9 x 2,1 m , zvočna izolativnost R'w=30 dB, cilindrična ključavnica</t>
  </si>
  <si>
    <t xml:space="preserve"> - V.B021-2, enokrilna vrata, svetla dim. 0,9 x 2,1 m , ključavnica</t>
  </si>
  <si>
    <t xml:space="preserve"> - V.B022-2, enokrilna vrata, svetla dim. 0,9 x 2,1 m , ključavnica</t>
  </si>
  <si>
    <t xml:space="preserve"> - V.B023-2, enokrilna vrata, svetla dim. 0,7 x 2,1 m , ključavnica</t>
  </si>
  <si>
    <t xml:space="preserve"> - V.B023-3, enokrilna vrata, svetla dim. 0,7 x 2,1 m , ključavnica</t>
  </si>
  <si>
    <t xml:space="preserve"> - V.B027-2, enokrilna vrata, svetla dim. 0,9 x 2,1 m , zvočna izolativnost R'w=30 dB, cilindrična ključavnica</t>
  </si>
  <si>
    <t xml:space="preserve"> - V.F.T4-001, enokrilna vrata, zastekljena, svetla dim. 0,9 x 2,1 m , zvočna izolativnost R'w=30 dB, cilindrična ključavnica</t>
  </si>
  <si>
    <t xml:space="preserve"> - V.A101-1, enokrilna vrata, svetla dim. 1,3 x 2,1 m , zvočna izolativnost R'w=25 dB, cilindrična ključavnica</t>
  </si>
  <si>
    <t xml:space="preserve"> - V.A101-2, drsna vrata, svetla dim. 1,3 x 2,1 m , evakuacijska funkcija EN16005, SZPV413, zvočna izolativnost R'w=25 dB, cilindrična ključavnica</t>
  </si>
  <si>
    <t xml:space="preserve"> - V.A101-3, drsna vrata, svetla dim. 0,9 x 2,1 m , ključavnica</t>
  </si>
  <si>
    <t xml:space="preserve"> - V.A102-1, enokrilna vrata, svetla dim. 1,3 x 2,1 m , zvočna izolativnost R'w=25 dB, cilindrična ključavnica</t>
  </si>
  <si>
    <t xml:space="preserve"> - V.A102-2, drsna vrata, svetla dim. 1,3 x 2,1 m , evakuacijska funkcija EN16005, SZPV413, zvočna izolativnost R'w=25 dB, cilindrična ključavnica</t>
  </si>
  <si>
    <t xml:space="preserve"> - V.A102-3, drsna vrata, svetla dim. 0,9 x 2,1 m , ključavnica</t>
  </si>
  <si>
    <t xml:space="preserve"> - V.A103-1, enokrilna vrata, svetla dim. 1,3 x 2,1 m , zvočna izolativnost R'w=25 dB, cilindrična ključavnica</t>
  </si>
  <si>
    <t xml:space="preserve"> - V.A103-2, drsna vrata, svetla dim. 1,3 x 2,1 m , evakuacijska funkcija EN16005, SZPV413, zvočna izolativnost R'w=25 dB, cilindrična ključavnica</t>
  </si>
  <si>
    <t xml:space="preserve"> - V.A103-3, drsna vrata, svetla dim. 0,9 x 2,1 m , ključavnica</t>
  </si>
  <si>
    <t xml:space="preserve"> - V.A104-1, enokrilna vrata, svetla dim. 1,3 x 2,1 m , zvočna izolativnost R'w=25 dB, cilindrična ključavnica</t>
  </si>
  <si>
    <t xml:space="preserve"> - V.A104-2, drsna vrata, svetla dim. 1,3 x 2,1 m , evakuacijska funkcija EN16005, SZPV413, zvočna izolativnost R'w=25 dB, cilindrična ključavnica</t>
  </si>
  <si>
    <t xml:space="preserve"> - V.A104-3, drsna vrata, svetla dim. 0,9 x 2,1 m , ključavnica</t>
  </si>
  <si>
    <t xml:space="preserve"> - V.A105-1, enokrilna vrata, svetla dim. 1,3 x 2,1 m , zvočna izolativnost R'w=25 dB, cilindrična ključavnica</t>
  </si>
  <si>
    <t xml:space="preserve"> - V.A105-2, drsna vrata, svetla dim. 1,3 x 2,1 m , evakuacijska funkcija EN16005, SZPV413, zvočna izolativnost R'w=25 dB, cilindrična ključavnica</t>
  </si>
  <si>
    <t xml:space="preserve"> - V.A105-3, drsna vrata, svetla dim. 0,9 x 2,1 m , ključavnica</t>
  </si>
  <si>
    <t xml:space="preserve"> - V.A106-1, enokrilna vrata, svetla dim. 1,3 x 2,1 m , zvočna izolativnost R'w=25 dB, cilindrična ključavnica</t>
  </si>
  <si>
    <t xml:space="preserve"> - V.A106-2, drsna vrata, svetla dim. 1,3 x 2,1 m , evakuacijska funkcija EN16005, SZPV413, zvočna izolativnost R'w=25 dB, cilindrična ključavnica</t>
  </si>
  <si>
    <t xml:space="preserve"> - V.A106-3, drsna vrata, svetla dim. 0,9 x 2,1 m , ključavnica</t>
  </si>
  <si>
    <t xml:space="preserve"> - V.A113, drsna vrata, svetla dim. 1,3 x 2,1 m , evakuacijska funkcija EN16005, SZPV413, zvočna izolativnost R'w=25 dB, cilindrična ključavnica</t>
  </si>
  <si>
    <t xml:space="preserve"> - V.B102-2, enokrilna vrata, svetla dim. 0,9 x 2,1 m , zvočna izolativnost R'w=30 dB, cilindrična ključavnica</t>
  </si>
  <si>
    <t xml:space="preserve"> - V.B103, enokrilna vrata, svetla dim. 0,9 x 2,1 m , zvočna izolativnost R'w=30 dB, cilindrična ključavnica</t>
  </si>
  <si>
    <t xml:space="preserve"> - V.B104, enokrilna vrata, svetla dim. 0,9 x 2,1 m , zvočna izolativnost R'w=30 dB, cilindrična ključavnica</t>
  </si>
  <si>
    <t xml:space="preserve"> - V.B107, enokrilna vrata, svetla dim. 0,9 x 2,1 m , zvočna izolativnost R'w=30 dB, cilindrična ključavnica</t>
  </si>
  <si>
    <t xml:space="preserve"> - V.B109-1, enokrilna vrata, svetla dim. 0,9 x 2,1 m , zvočna izolativnost R'w=30 dB, cilindrična ključavnica</t>
  </si>
  <si>
    <t xml:space="preserve"> - V.B109-2, enokrilna vrata, svetla dim. 0,7 x 2,1 m , ključavnica</t>
  </si>
  <si>
    <t xml:space="preserve"> - V.B113, enokrilna vrata, svetla dim. 0,9 x 2,1 m , zvočna izolativnost R'w=30 dB, cilindrična ključavnica</t>
  </si>
  <si>
    <t xml:space="preserve"> - V.B114, enokrilna vrata, svetla dim. 0,9 x 2,1 m , zvočna izolativnost R'w=30 dB, cilindrična ključavnica</t>
  </si>
  <si>
    <t xml:space="preserve"> - V.B115, enokrilna vrata, svetla dim. 0,9 x 2,1 m , zvočna izolativnost R'w=30 dB, cilindrična ključavnica</t>
  </si>
  <si>
    <t xml:space="preserve"> - V.B116, enokrilna vrata, svetla dim. 0,9 x 2,1 m , zvočna izolativnost R'w=30 dB, cilindrična ključavnica</t>
  </si>
  <si>
    <t xml:space="preserve"> - V.B121-2, enokrilna vrata, svetla dim. 0,9 x 2,1 m , ključavnica</t>
  </si>
  <si>
    <t xml:space="preserve"> - V.B122-2, enokrilna vrata, svetla dim. 0,9 x 2,1 m , ključavnica</t>
  </si>
  <si>
    <t xml:space="preserve"> - V.B123-2, enokrilna vrata, svetla dim. 0,7 x 2,1 m , ključavnica</t>
  </si>
  <si>
    <t xml:space="preserve"> - VB127-1, enokrilna vrata, svetla dim. 0,9 x 2,1 m , zvočna izolativnost R'w=30 dB, cilindrična ključavnica</t>
  </si>
  <si>
    <t xml:space="preserve"> - V.B128, enokrilna vrata, svetla dim. 0,7 x 2,1 m , zastekljena, zvočna izolativnost R'w=30 dB, cilindrična ključavnica</t>
  </si>
  <si>
    <t xml:space="preserve"> - V.B129-1, enokrilna vrata, svetla dim. 0,9 x 2,1 m , zvočna izolativnost R'w=30 dB, cilindrična ključavnica</t>
  </si>
  <si>
    <t xml:space="preserve"> - V.B129-2, enokrilna vrata, svetla dim. 0,7 x 2,1 m , zastekljena, zvočna izolativnost R'w=30 dB, cilindrična ključavnica</t>
  </si>
  <si>
    <t xml:space="preserve"> - V.B130, enokrilna vrata, svetla dim. 0,9 x 2,1 m , zvočna izolativnost R'w=30 dB, cilindrična ključavnica</t>
  </si>
  <si>
    <t xml:space="preserve"> - V.B131-1, enokrilna vrata, svetla dim. 0,9 x 2,1 m , zvočna izolativnost R'w=30 dB, cilindrična ključavnica</t>
  </si>
  <si>
    <t xml:space="preserve"> - V.B131-2, enokrilna vrata, svetla dim. 0,9 x 2,1 m , zvočna izolativnost R'w=30 dB, cilindrična ključavnica</t>
  </si>
  <si>
    <t xml:space="preserve"> - V.B132, enokrilna vrata, svetla dim. 0,9 x 2,1 m , zvočna izolativnost R'w=30 dB, cilindrična ključavnica</t>
  </si>
  <si>
    <t xml:space="preserve"> - V.F.T4-101, enokrilna vrata, svetla dim. 0,9 x 2,1 m , zastekljena, zvočna izolativnost R'w=30 dB, cilindrična ključavnica</t>
  </si>
  <si>
    <t xml:space="preserve"> - V.A201-1, enokrilna vrata, svetla dim. 1,3 x 2,1 m , zvočna izolativnost R'w=25 dB, cilindrična ključavnica</t>
  </si>
  <si>
    <t xml:space="preserve"> - V.A201-2, drsna vrata, svetla dim. 1,3 x 2,1 m , evakuacijska funkcija EN16005, SZPV413, zvočna izolativnost R'w=25 dB, cilindrična ključavnica</t>
  </si>
  <si>
    <t xml:space="preserve"> - V.A201-3, drsna vrata, svetla dim. 0,9 x 2,1 m , ključavnica</t>
  </si>
  <si>
    <t xml:space="preserve"> - V.A202-1, enokrilna vrata, svetla dim. 1,3 x 2,1 m , zvočna izolativnost R'w=25 dB, cilindrična ključavnica</t>
  </si>
  <si>
    <t xml:space="preserve"> - V.A202-2, drsna vrata, svetla dim. 1,3 x 2,1 m , evakuacijska funkcija EN16005, SZPV413, zvočna izolativnost R'w=25 dB, cilindrična ključavnica</t>
  </si>
  <si>
    <t xml:space="preserve"> - V.A202-3, drsna vrata, svetla dim. 0,9 x 2,1 m , ključavnica</t>
  </si>
  <si>
    <t xml:space="preserve"> - V.A203-1, enokrilna vrata, svetla dim. 1,3 x 2,1 m , zvočna izolativnost R'w=25 dB, cilindrična ključavnica</t>
  </si>
  <si>
    <t xml:space="preserve"> - V.A203-2, drsna vrata, svetla dim. 1,3 x 2,1 m , evakuacijska funkcija EN16005, SZPV413, zvočna izolativnost R'w=25 dB, cilindrična ključavnica</t>
  </si>
  <si>
    <t xml:space="preserve"> - V.A203-3, drsna vrata, svetla dim. 0,9 x 2,1 m , ključavnica</t>
  </si>
  <si>
    <t xml:space="preserve"> - V.A204-1, enokrilna vrata, svetla dim. 1,3 x 2,1 m , zvočna izolativnost R'w=25 dB, cilindrična ključavnica</t>
  </si>
  <si>
    <t xml:space="preserve"> - V.A204-2, drsna vrata, svetla dim. 1,3 x 2,1 m , evakuacijska funkcija EN16005, SZPV413, zvočna izolativnost R'w=25 dB, cilindrična ključavnica</t>
  </si>
  <si>
    <t xml:space="preserve"> - V.A204-3, drsna vrata, svetla dim. 0,9 x 2,1 m , ključavnica</t>
  </si>
  <si>
    <t xml:space="preserve"> - V.A205-1, enokrilna vrata, svetla dim. 1,3 x 2,1 m , zvočna izolativnost R'w=25 dB, cilindrična ključavnica</t>
  </si>
  <si>
    <t xml:space="preserve"> - V.A205-2, drsna vrata, svetla dim. 1,3 x 2,1 m , evakuacijska funkcija EN16005, SZPV413, zvočna izolativnost R'w=25 dB, cilindrična ključavnica</t>
  </si>
  <si>
    <t xml:space="preserve"> - V.A205-3, drsna vrata, svetla dim. 0,9 x 2,1 m , ključavnica</t>
  </si>
  <si>
    <t xml:space="preserve"> - V.A206-1, enokrilna vrata, svetla dim. 1,3 x 2,1 m , zvočna izolativnost R'w=25 dB, cilindrična ključavnica</t>
  </si>
  <si>
    <t xml:space="preserve"> - V.A206-2, drsna vrata, svetla dim. 1,3 x 2,1 m , evakuacijska funkcija EN16005, SZPV413, zvočna izolativnost R'w=25 dB, cilindrična ključavnica</t>
  </si>
  <si>
    <t xml:space="preserve"> - V.A206-3, drsna vrata, svetla dim. 0,9 x 2,1 m , ključavnica</t>
  </si>
  <si>
    <t xml:space="preserve"> - V.A213, drsna vrata, svetla dim. 1,3 x 2,1 m , evakuacijska funkcija EN16005, SZPV413, zvočna izolativnost R'w=25 dB, cilindrična ključavnica</t>
  </si>
  <si>
    <t xml:space="preserve"> - V.B203, enokrilna vrata, svetla dim. 0,9 x 2,1 m , zvočna izolativnost R'w=30 dB, cilindrična ključavnica</t>
  </si>
  <si>
    <t xml:space="preserve"> - V.B205, enokrilna vrata, svetla dim. 0,9 x 2,1 m , zvočna izolativnost R'w=30 dB, cilindrična ključavnica</t>
  </si>
  <si>
    <t xml:space="preserve"> - V.B206, enokrilna vrata, svetla dim. 0,9 x 2,1 m , zvočna izolativnost R'w=30 dB, cilindrična ključavnica</t>
  </si>
  <si>
    <t xml:space="preserve"> - V.B208, enokrilna vrata, svetla dim. 0,9 x 2,1 m , zvočna izolativnost R'w=30 dB, cilindrična ključavnica</t>
  </si>
  <si>
    <t xml:space="preserve"> - V.B210-1, enokrilna vrata, svetla dim. 0,9 x 2,1 m , zvočna izolativnost R'w=30 dB, cilindrična ključavnica</t>
  </si>
  <si>
    <t xml:space="preserve"> - V.B210-2, enokrilna vrata, svetla dim. 0,7 x 2,1 m , ključavnica</t>
  </si>
  <si>
    <t xml:space="preserve"> - V.B210-3, enokrilna vrata, svetla dim. 0,7 x 2,1 m , ključavnica</t>
  </si>
  <si>
    <t xml:space="preserve"> - V.B215, enokrilna vrata, svetla dim. 0,9 x 2,1 m , zvočna izolativnost R'w=30 dB, cilindrična ključavnica</t>
  </si>
  <si>
    <t xml:space="preserve"> - V.B216, enokrilna vrata, svetla dim. 0,9 x 2,1 m , zvočna izolativnost R'w=30 dB, cilindrična ključavnica</t>
  </si>
  <si>
    <t xml:space="preserve"> - V.B217, enokrilna vrata, svetla dim. 0,9 x 2,1 m , zvočna izolativnost R'w=30 dB, cilindrična ključavnica</t>
  </si>
  <si>
    <t xml:space="preserve"> - V.B218, enokrilna vrata, svetla dim. 0,9 x 2,1 m , zvočna izolativnost R'w=30 dB, cilindrična ključavnica</t>
  </si>
  <si>
    <t xml:space="preserve"> - V.B223-2, enokrilna vrata, svetla dim. 0,9 x 2,1 m , ključavnica</t>
  </si>
  <si>
    <t xml:space="preserve"> - V.B224-2, enokrilna vrata, svetla dim. 0,7 x 2,1 m , ključavnica</t>
  </si>
  <si>
    <t xml:space="preserve"> - V.B224-3, enokrilna vrata, svetla dim. 0,7 x 2,1 m , ključavnica</t>
  </si>
  <si>
    <t xml:space="preserve"> - V.B227-1, enokrilna vrata, svetla dim. 0,9 x 2,1 m , zvočna izolativnost R'w=30 dB, cilindrična ključavnica</t>
  </si>
  <si>
    <t xml:space="preserve"> - V.B228, enokrilna vrata, svetla dim. 1,3 x 2,1 m , zvočna izolativnost R'w=30 dB, cilindrična ključavnica</t>
  </si>
  <si>
    <t xml:space="preserve"> - V.B229, enokrilna vrata, svetla dim. 1,3 x 2,1 m , zvočna izolativnost R'w=30 dB, cilindrična ključavnica</t>
  </si>
  <si>
    <t xml:space="preserve"> - V.B230, enokrilna vrata, svetla dim. 0,9 x 2,1 m , zvočna izolativnost R'w=30 dB, cilindrična ključavnica</t>
  </si>
  <si>
    <t xml:space="preserve"> - V.B231, enokrilna vrata, svetla dim. 1,3 x 2,1 m , zvočna izolativnost R'w=30 dB, cilindrična ključavnica</t>
  </si>
  <si>
    <t xml:space="preserve"> - V.B234, enokrilna vrata, svetla dim. 0,9 x 2,1 m , zvočna izolativnost R'w=30 dB, cilindrična ključavnica</t>
  </si>
  <si>
    <t xml:space="preserve"> - V.F.T4-201, enokrilna vrata, svetla dim. 0,9 x 2,1 m , zastekljena, zvočna izolativnost R'w=30 dB, cilindrična ključavnica</t>
  </si>
  <si>
    <t xml:space="preserve"> - V.AM01-1, enokrilna vrata, svetla dim. 1,3 x 2,1 m , zvočna izolativnost R'w=25 dB, cilindrična ključavnica</t>
  </si>
  <si>
    <t xml:space="preserve"> - V.AM01-2, drsna vrata, svetla dim. 1,3 x 2,1 m , evakuacijska funkcija EN16005, SZPV413, zvočna izolativnost R'w=25 dB, cilindrična ključavnica</t>
  </si>
  <si>
    <t xml:space="preserve"> - V.AM01-3, drsna vrata, svetla dim. 0,9 x 2,1 m , ključavnica</t>
  </si>
  <si>
    <t xml:space="preserve"> - V.AM02-1, enokrilna vrata, svetla dim. 1,3 x 2,1 m , zvočna izolativnost R'w=25 dB, cilindrična ključavnica</t>
  </si>
  <si>
    <t xml:space="preserve"> - V.AM02-2, drsna vrata, svetla dim. 1,3 x 2,1 m , evakuacijska funkcija EN16005, SZPV413, zvočna izolativnost R'w=25 dB, cilindrična ključavnica</t>
  </si>
  <si>
    <t xml:space="preserve"> - V.AM02-3, drsna vrata, svetla dim. 0,9 x 2,1 m , ključavnica</t>
  </si>
  <si>
    <t xml:space="preserve"> - V.AM03-1, enokrilna vrata, svetla dim. 1,3 x 2,1 m , zvočna izolativnost R'w=25 dB, cilindrična ključavnica</t>
  </si>
  <si>
    <t xml:space="preserve"> - V.AM03-2, drsna vrata, svetla dim. 1,3 x 2,1 m , evakuacijska funkcija EN16005, SZPV413, zvočna izolativnost R'w=25 dB, cilindrična ključavnica</t>
  </si>
  <si>
    <t xml:space="preserve"> - V.AM03-3, drsna vrata, svetla dim. 0,9 x 2,1 m , ključavnica</t>
  </si>
  <si>
    <t xml:space="preserve"> - V.AM04-1, enokrilna vrata, svetla dim. 1,3 x 2,1 m , zvočna izolativnost R'w=25 dB, cilindrična ključavnica</t>
  </si>
  <si>
    <t xml:space="preserve"> - V.AM04-2, drsna vrata, svetla dim. 1,3 x 2,1 m , evakuacijska funkcija EN16005, SZPV413, zvočna izolativnost R'w=25 dB, cilindrična ključavnica</t>
  </si>
  <si>
    <t xml:space="preserve"> - V.AM04-3, drsna vrata, svetla dim. 0,9 x 2,1 m , ključavnica</t>
  </si>
  <si>
    <t xml:space="preserve"> - V.AM05-1, enokrilna vrata, svetla dim. 1,3 x 2,1 m , zvočna izolativnost R'w=25 dB, cilindrična ključavnica</t>
  </si>
  <si>
    <t xml:space="preserve"> - V.AM05-2, drsna vrata, svetla dim. 1,3 x 2,1 m , evakuacijska funkcija EN16005, SZPV413, zvočna izolativnost R'w=25 dB, cilindrična ključavnica</t>
  </si>
  <si>
    <t xml:space="preserve"> - V.AM05-3, drsna vrata, svetla dim. 0,9 x 2,1 m , ključavnica</t>
  </si>
  <si>
    <t xml:space="preserve"> - V.AM06, enokrilna vrata, svetla dim. 1,3 x 2,1 m , zvočna izolativnost R'w=30 dB, cilindrična ključavnica</t>
  </si>
  <si>
    <t xml:space="preserve"> - V.AM06-2, enokrilna vrata, svetla dim. 1,3 x 2,1 m , evakuacijska funkcija EN16005, SZPV413, zvočna izolativnost R'w=25 dB, cilindrična ključavnica</t>
  </si>
  <si>
    <t xml:space="preserve"> - V.AM07-1, enokrilna vrata, svetla dim. 1,3 x 2,1 m , zvočna izolativnost R'w=25 dB, cilindrična ključavnica</t>
  </si>
  <si>
    <t xml:space="preserve"> - V.AM07-2, enokrilna vrata, svetla dim. 1,3 x 2,1 m , evakuacijska funkcija EN16005, SZPV413, zvočna izolativnost R'w=25 dB, cilindrična ključavnica</t>
  </si>
  <si>
    <t xml:space="preserve"> - V.AM07-3, drsna vrata, svetla dim. 0,9 x 2,1 m , ključavnica</t>
  </si>
  <si>
    <t xml:space="preserve"> - V.AM08-1, enokrilna vrata, svetla dim. 1,3 x 2,1 m , zvočna izolativnost R'w=30 dB, cilindrična ključavnica</t>
  </si>
  <si>
    <t xml:space="preserve"> - V.AM08-2, enokrilna vrata, svetla dim. 1,3 x 2,1 m , evakuacijska funkcija EN16005, SZPV413, zvočna izolativnost R'w=25 dB, cilindrična ključavnica</t>
  </si>
  <si>
    <t xml:space="preserve"> - V.AM08-3, drsna vrata, svetla dim. 0,9 x 2,1 m , ključavnica</t>
  </si>
  <si>
    <t xml:space="preserve"> - V.AM09-1, enokrilna vrata, svetla dim. 1,3 x 2,1 m , evakuacijska funkcija EN16005, SZPV413, zvočna izolativnost R'w=25 dB, cilindrična ključavnica</t>
  </si>
  <si>
    <t xml:space="preserve"> - V.AM09-3, drsna vrata, svetla dim. 0,9 x 2,1 m , ključavnica</t>
  </si>
  <si>
    <t xml:space="preserve"> - V.AM10-1, enokrilna vrata, svetla dim. 1,3 x 2,1 m , zvočna izolativnost R'w=30 dB, cilindrična ključavnica</t>
  </si>
  <si>
    <t xml:space="preserve"> - V.AM10-2, enokrilna vrata, svetla dim. 1,3 x 2,1 m , evakuacijska funkcija EN16005, SZPV413, zvočna izolativnost R'w=25 dB, cilindrična ključavnica</t>
  </si>
  <si>
    <t xml:space="preserve"> - V.AM10-3, drsna vrata, svetla dim. 0,9 x 2,1 m , ključavnica</t>
  </si>
  <si>
    <t xml:space="preserve"> - V.AM15, drsna vrata, svetla dim. 1,3 x 2,1 m , evakuacijska funkcija EN16005, SZPV413, zvočna izolativnost R'w=25 dB, cilindrična ključavnica</t>
  </si>
  <si>
    <t xml:space="preserve"> - V.BM02, enokrilna vrata, svetla dim. 0,9 x 2,1 m , zvočna izolativnost R'w=25 dB, cilindrična ključavnica</t>
  </si>
  <si>
    <t xml:space="preserve"> - V.BM04-1, enokrilna vrata, svetla dim. 0,9 x 2,1 m , zvočna izolativnost R'w=25 dB, cilindrična ključavnica</t>
  </si>
  <si>
    <t xml:space="preserve"> - V.BM04-2, enokrilna vrata, svetla dim. 0,7 x 2,1 m , ključavnica</t>
  </si>
  <si>
    <t xml:space="preserve"> - V.BM04-3, enokrilna vrata, svetla dim. 0,7 x 2,1 m , ključavnica</t>
  </si>
  <si>
    <t xml:space="preserve"> - V.BK00, dvokrilna vrata, svetla dim. 1,6 x 2,1 m , zastekljena, požarna odpornost  EI 30, evakuacijska funkcija EN179, EN1158, C5, elektronska ključavnica</t>
  </si>
  <si>
    <t xml:space="preserve"> - V.BK05-1, dvokrilna vrata, svetla dim. 1,6 x 2,1 m , zastekljena, cilindrična ključavnica</t>
  </si>
  <si>
    <t xml:space="preserve"> - V.BK05-2, dvokrilna vrata, svetla dim. 1,6 x 2,1 m , zastekljena, cilindrična ključavnica</t>
  </si>
  <si>
    <t xml:space="preserve"> - V.A016, dvokrilna vrata, svetla dim. 1,6 x 2,1 m , zastekljena, požarna odpornost  EI 60, evakuacijska funkcija EN158, EN1155, C5, cilindrična ključavnica</t>
  </si>
  <si>
    <t xml:space="preserve"> - V.B002-1, enokrilna vrata, svetla dim. 0,9 x 2,1 m , zastekljena, požarna odpornost  EI 30, evakuacijska funkcija C5, zvočna izolativnost R'w=30 dB, cilindrična ključavnica</t>
  </si>
  <si>
    <t xml:space="preserve"> - V.B005, enokrilna vrata, svetla dim. 0,9 x 2,1 m , zastekljena, požarna odpornost  EI 30, evakuacijska funkcija C5, zvočna izolativnost R'w=30 dB, cilindrična ključavnica</t>
  </si>
  <si>
    <t xml:space="preserve"> - V.B006, dvokrilna vrata, svetla dim. 1,6 x 2,1 m , zastekljena, evakuacijska funkcija EN1125, cilindrična ključavnica</t>
  </si>
  <si>
    <t xml:space="preserve"> - V.B008, enokrilna vrata, svetla dim. 0,9 x 2,1 m , zastekljena, požarna odpornost  EI 30, evakuacijska funkcija C5, zvočna izolativnost R'w=30 dB, cilindrična ključavnica</t>
  </si>
  <si>
    <t xml:space="preserve"> - V.B0010-1, dvokrilna vrata, svetla dim. 1,6 x 2,1 m , zastekljena, požarna odpornost  EI 30, evakuacijska funkcija EN1125, EN1158, EN1155, C5, cilindrična ključavnica</t>
  </si>
  <si>
    <t xml:space="preserve"> - V.B0011-1, dvokrilna vrata, svetla dim. 1,6 x 2,1 m , zastekljena, evakuacijska funkcija EN179, cilindrična ključavnica</t>
  </si>
  <si>
    <t xml:space="preserve"> - V.B0012-1, dvokrilna vrata, svetla dim. 1,6 x 2,1 m , zastekljena, evakuacijska funkcija EN179, cilindrična ključavnica</t>
  </si>
  <si>
    <t xml:space="preserve"> - V.B0021-3, enokrilna vrata, svetla dim. 0,9 x 2,1 m , zastekljena, cilindrična ključavnica</t>
  </si>
  <si>
    <t xml:space="preserve"> - V.B0023-3, enokrilna vrata, svetla dim. 1,6 x 2,1 m , zastekljena, požarna odpornost  EI 60, evakuacijska funkcija EN179, EN1158, C5, cilindrična ključavnica</t>
  </si>
  <si>
    <t xml:space="preserve"> - V.B0028-2, enokrilna vrata, svetla dim. 0,9 x 2,1 m , zastekljena, zvočna izolativnost R'w=30 dB, cilindrična ključavnica</t>
  </si>
  <si>
    <t xml:space="preserve"> - V.B0029, enokrilna vrata, svetla dim. 0,9 x 2,1 m , zvočna izolativnost R'w=30 dB, cilindrična ključavnica</t>
  </si>
  <si>
    <t xml:space="preserve"> - V.F.T3, dvokrilna vrata, svetla dim. 1,6 x 2,1 m , zastekljena, evakuacijska funkcija EN179, zvočna izolativnost R'w=30 dB, cilindrična ključavnica</t>
  </si>
  <si>
    <t xml:space="preserve"> - V.F.T5, enokrilna vrata, svetla dim. 0,9 x 2,1 m , zastekljena, evakuacijska funkcija EN179, cilindrična ključavnica</t>
  </si>
  <si>
    <t xml:space="preserve"> - V.A112, dvokrilna vrata, svetla dim. 1,6 x 2,1 m , zastekljena, požarna odpornost  EI 60, evakuacijska funkcija EN158, EN1155, C5, cilindrična ključavnica</t>
  </si>
  <si>
    <t xml:space="preserve"> - V.B106-1, dvokrilna vrata, svetla dim. 1,6 x 2,1 m , zastekljena, cilindrična ključavnica</t>
  </si>
  <si>
    <t xml:space="preserve"> - V.B106-2, dvokrilna vrata, svetla dim. 1,6 x 2,1 m , zastekljena, požarna odpornost  EI 30, evakuacijska funkcija EN1125, EN1158, EN1155, C5, cilindrična ključavnica</t>
  </si>
  <si>
    <t xml:space="preserve"> - V.B110, dvokrilna vrata, svetla dim. 1,6 x 2,1 m , zastekljena, požarna odpornost  EI 30, evakuacijska funkcija EN1125, EN1158, EN1155, C5, cilindrična ključavnica</t>
  </si>
  <si>
    <t xml:space="preserve"> - V.B121-3, enokrilna vrata, svetla dim. 0,9 x 2,1 m , zastekljena, cilindrična ključavnica</t>
  </si>
  <si>
    <t xml:space="preserve"> - V.B125-1, dvokrilna vrata, svetla dim. 1,6 x 2,1 m , zastekljena, požarna odpornost  EI 60, evakuacijska funkcija EN179, EN1158, C5, cilindrična ključavnica</t>
  </si>
  <si>
    <t xml:space="preserve"> - V.A212, dvokrilna vrata, svetla dim. 1,6 x 2,1 m , zastekljena, požarna odpornost  EI 60, evakuacijska funkcija EN158, EN1155, C5, cilindrična ključavnica</t>
  </si>
  <si>
    <t xml:space="preserve"> - V.B211-1, dvokrilna vrata, svetla dim. 1,6 x 2,1 m , zastekljena, požarna odpornost  EI 30, evakuacijska funkcija EN1125, EN1158, EN1155, C5, cilindrična ključavnica</t>
  </si>
  <si>
    <t xml:space="preserve"> - V.B211-2, dvokrilna vrata, svetla dim. 1,6 x 2,1 m , zastekljena, požarna odpornost  EI 30, evakuacijska funkcija EN1125, EN1158, EN1155, C5, cilindrična ključavnica</t>
  </si>
  <si>
    <t xml:space="preserve"> - V.AM14, dvokrilna vrata, svetla dim. 1,6 x 2,1 m , zastekljena, požarna odpornost  EI 30, evakuacijska funkcija EN1158, EN1155, C5, cilindrična ključavnica</t>
  </si>
  <si>
    <t xml:space="preserve"> - V.AM15, dvokrilna vrata, svetla dim. 1,6 x 2,1 m , zastekljena, požarna odpornost  EI 30, evakuacijska funkcija EN1125, EN1158, EN1155, C5, cilindrična ključavnica</t>
  </si>
  <si>
    <t xml:space="preserve"> - V.BM05, dvokrilna vrata, svetla dim. 1,6 x 2,1 m , zastekljena, požarna odpornost  EI 30, evakuacijska funkcija EN1125, EN1158, EN1155, C5, cilindrična ključavnica</t>
  </si>
  <si>
    <t xml:space="preserve"> - V.BM07-1, dvokrilna vrata, svetla dim. 1,6 x 2,1 m , zastekljena, požarna odpornost  EI 30, evakuacijska funkcija EN179, cilindrična ključavnica</t>
  </si>
  <si>
    <t xml:space="preserve"> - V.BM07-2, dvokrilna vrata, svetla dim. 1,6 x 2,1 m , zastekljena, evakuacijska funkcija EN179, cilindrična ključavnica</t>
  </si>
  <si>
    <t xml:space="preserve"> - V.BM09, enokrilna vrata, svetla dim. 0,9 x 2,1 m , zvočna izolativnost R'w=30 dB, cilindrična ključavnica</t>
  </si>
  <si>
    <t xml:space="preserve"> - V.BM10, enokrilna vrata, svetla dim. 0,9 x 2,1 m , zvočna izolativnost R'w=30 dB, cilindrična ključavnica</t>
  </si>
  <si>
    <t xml:space="preserve"> - V.BM11, enokrilna vrata, svetla dim. 0,9 x 2,1 m , zvočna izolativnost R'w=30 dB, cilindrična ključavnica</t>
  </si>
  <si>
    <t xml:space="preserve"> - V.BM12, enokrilna vrata, svetla dim. 0,9 x 2,1 m , zvočna izolativnost R'w=30 dB, cilindrična ključavnica</t>
  </si>
  <si>
    <t xml:space="preserve"> - V.BM17-2, enokrilna vrata, svetla dim. 0,9 x 2,1 m , ključavnica</t>
  </si>
  <si>
    <t xml:space="preserve"> - V.BM18-2, enokrilna vrata, svetla dim. 0,7 x 2,1 m , ključavnica</t>
  </si>
  <si>
    <t xml:space="preserve"> - V.BM18-3, enokrilna vrata, svetla dim. 0,7 x 2,1 m , ključavnica</t>
  </si>
  <si>
    <t xml:space="preserve"> - V.BK01, enokrilna vrata, svetla dim. 0,9 x 2,1 m , požarna odpornost  EI 30, evakuacijska funkcija EN179, C5, zvočna izolativnost R'w=30 dB, elektronska ključavnica</t>
  </si>
  <si>
    <t xml:space="preserve"> - V.BK03-1, enokrilna vrata, svetla dim. 1,01 x 2,1 m , požarna odpornost  EI 30, evakuacijska funkcija EN179, C5, zvočna izolativnost R'w=30 dB, cilindrična ključavnica</t>
  </si>
  <si>
    <t xml:space="preserve"> - V.BK03-2, enokrilna vrata, svetla dim. 1,3 x 2,1 m , cilindrična ključavnica</t>
  </si>
  <si>
    <t xml:space="preserve"> - V.BK03-3, enokrilna vrata, svetla dim. 0,9 x 2,1 m , cilindrična ključavnica</t>
  </si>
  <si>
    <t xml:space="preserve"> - V.BK04-1, enokrilna vrata, svetla dim. 0,9 x 2,1 m , zvočna izolativnost R'w=30 dB, elektronska ključavnica</t>
  </si>
  <si>
    <t xml:space="preserve"> - V.BK04-2, enokrilna vrata, svetla dim. 0,9 x 2,1 m , požarna odpornost  EI 30, evakuacijska funkcija EN179, C5, zvočna izolativnost R'w=30 dB, elektronska ključavnica</t>
  </si>
  <si>
    <t xml:space="preserve"> - V.BK06, enokrilna vrata, svetla dim. 0,9 x 2,1 m , požarna odpornost  EI 30, evakuacijska funkcija C3, zvočna izolativnost R'w=30 dB, cilindrična ključavnica</t>
  </si>
  <si>
    <t xml:space="preserve"> - V.BK07, enokrilna vrata, svetla dim. 0,9 x 2,1 m , cilindrična ključavnica</t>
  </si>
  <si>
    <t xml:space="preserve"> - V.BK08, dvokrilna vrata, svetla dim. 1,6 x 2,1 m , cilindrična ključavnica</t>
  </si>
  <si>
    <t xml:space="preserve"> - V.BK09, enokrilna vrata, svetla dim. 0,9 x 2,1 m , cilindrična ključavnica</t>
  </si>
  <si>
    <t xml:space="preserve"> - V.BK10, dvokrilna vrata, svetla dim. 1,6 x 2,1 m , cilindrična ključavnica</t>
  </si>
  <si>
    <t xml:space="preserve"> - V.BK11, enokrilna vrata, svetla dim. 0,9 x 2,1 m , požarna odpornost  EI 60, evakuacijska funkcija C3, zvočna izolativnost R'w=30 dB, cilindrična ključavnica</t>
  </si>
  <si>
    <t xml:space="preserve"> - V.BK13, dvokrilna vrata, svetla dim. 1,6 x 2,1 m , požarna odpornost  EI 60, evakuacijska funkcija C3, zvočna izolativnost R'w=30 dB, cilindrična ključavnica</t>
  </si>
  <si>
    <t xml:space="preserve"> - V.BK14, enokrilna vrata, svetla dim. 0,9 x 2,1 m , požarna odpornost  EI 60, evakuacijska funkcija C3, cilindrična ključavnica</t>
  </si>
  <si>
    <t xml:space="preserve"> - V.BK15, enokrilna vrata, svetla dim. 0,9 x 2,1 m , požarna odpornost  EI 30, evakuacijska funkcija EN179, C5, elektronska ključavnica</t>
  </si>
  <si>
    <t xml:space="preserve"> - V.BK17, dvokrilna vrata, svetla dim. 1,6 x 2,1 m , požarna odpornost  EI 60, zvočna izolativnost R'w=30 dB, cilindrična ključavnica</t>
  </si>
  <si>
    <t xml:space="preserve"> - V.BK18, enokrilna vrata, svetla dim. 1,3 x 2,1 m , zvočna izolativnost R'w=30 dB, cilindrična ključavnica</t>
  </si>
  <si>
    <t xml:space="preserve"> - V.A012, enokrilna vrata, svetla dim. 0,9 x 2,1 m , požarna odpornost  EI 60, evakuacijska funkcija C5, zvočna izolativnost R'w=30 dB, cilindrična ključavnica</t>
  </si>
  <si>
    <t xml:space="preserve"> - V.A014, enokrilna vrata, svetla dim. 0,9 x 2,1 m , požarna odpornost  EI 60, evakuacijska funkcija C5, zvočna izolativnost R'w=30 dB, cilindrična ključavnica</t>
  </si>
  <si>
    <t xml:space="preserve"> - V.B012, enokrilna vrata, svetla dim. 0,9 x 2,1 m , požarna odpornost  EI 30, evakuacijska funkcija C5, cilindrična ključavnica</t>
  </si>
  <si>
    <t xml:space="preserve"> - V.B019, enokrilna vrata, svetla dim. 0,9 x 2,1 m , požarna odpornost  EI 60, evakuacijska funkcija C5, zvočna izolativnost R'w=30 dB, cilindrična ključavnica</t>
  </si>
  <si>
    <t xml:space="preserve"> - V.B023-1, enokrilna vrata, svetla dim. 0,9 x 2,1 m , požarna odpornost  EI 30, zvočna izolativnost R'w=30 dB, cilindrična ključavnica</t>
  </si>
  <si>
    <t xml:space="preserve"> - V.B026, enokrilna vrata, svetla dim. 0,9 x 2,1 m , zvočna izolativnost R'w=30 dB, cilindrična ključavnica</t>
  </si>
  <si>
    <t xml:space="preserve"> - V.B027-1, enokrilna vrata, svetla dim. 0,9 x 2,1 m , zvočna izolativnost R'w=30 dB, cilindrična ključavnica</t>
  </si>
  <si>
    <t xml:space="preserve"> - V.B028-1, enokrilna vrata, svetla dim. 0,9 x 2,1 m , zvočna izolativnost R'w=30 dB, cilindrična ključavnica</t>
  </si>
  <si>
    <t xml:space="preserve"> - V.A108, enokrilna vrata, svetla dim. 0,9 x 2,1 m , požarna odpornost  EI 60, evakuacijska funkcija C5, zvočna izolativnost R'w=30 dB, cilindrična ključavnica</t>
  </si>
  <si>
    <t xml:space="preserve"> - V.A110, enokrilna vrata, svetla dim. 0,9 x 2,1 m , požarna odpornost  EI 60, evakuacijska funkcija C5, zvočna izolativnost R'w=30 dB, cilindrična ključavnica</t>
  </si>
  <si>
    <t xml:space="preserve"> - VB102-1, enokrilna vrata, svetla dim. 0,9 x 2,1 m , zvočna izolativnost R'w=30 dB, elektronska ključavnica</t>
  </si>
  <si>
    <t xml:space="preserve"> - VB105, enokrilna vrata, svetla dim. 0,9 x 2,1 m , zvočna izolativnost R'w=30 dB, elektronska ključavnica</t>
  </si>
  <si>
    <t xml:space="preserve"> - VB108, enokrilna vrata, svetla dim. 0,9 x 2,1 m , požarna odpornost  EI 30, evakuacijska funkcija C5, zvočna izolativnost R'w=30 dB, cilindrična ključavnica</t>
  </si>
  <si>
    <t xml:space="preserve"> - VB1012, enokrilna vrata, svetla dim. 0,9 x 2,1 m , požarna odpornost  EI 30, evakuacijska funkcija EN179, C5, cilindrična ključavnica</t>
  </si>
  <si>
    <t xml:space="preserve"> - VB119, enokrilna vrata, svetla dim. 0,9 x 2,1 m , požarna odpornost  EI 60, evakuacijska funkcija C5, zvočna izolativnost R'w=30 dB, cilindrična ključavnica</t>
  </si>
  <si>
    <t xml:space="preserve"> - VB121-1, enokrilna vrata, svetla dim. 0,9 x 2,1 m , požarna odpornost  EI 60, evakuacijska funkcija C5, zvočna izolativnost R'w=30 dB, cilindrična ključavnica</t>
  </si>
  <si>
    <t xml:space="preserve"> - VB122-1, enokrilna vrata, svetla dim. 0,9 x 2,1 m , požarna odpornost  EI 30, evakuacijska funkcija C5, zvočna izolativnost R'w=30 dB, cilindrična ključavnica</t>
  </si>
  <si>
    <t xml:space="preserve"> - VB123-1, enokrilna vrata, svetla dim. 0,9 x 2,1 m , požarna odpornost  EI 30, evakuacijska funkcija C5, zvočna izolativnost R'w=30 dB, cilindrična ključavnica</t>
  </si>
  <si>
    <t xml:space="preserve"> - VB125-2, enokrilna vrata, svetla dim. 0,9 x 2,1 m , zvočna izolativnost R'w=30 dB, cilindrična ključavnica</t>
  </si>
  <si>
    <t xml:space="preserve"> - VB126-1, enokrilna vrata, svetla dim. 0,9 x 2,1 m , zvočna izolativnost R'w=30 dB, cilindrična ključavnica</t>
  </si>
  <si>
    <t xml:space="preserve"> - VB126-2, enokrilna vrata, svetla dim. 0,9 x 2,1 m , zvočna izolativnost R'w=30 dB, cilindrična ključavnica</t>
  </si>
  <si>
    <t xml:space="preserve"> - V.A208, enokrilna vrata, svetla dim. 0,9 x 2,1 m , požarna odpornost  EI 60, evakuacijska funkcija C5, zvočna izolativnost R'w=30 dB, cilindrična ključavnica</t>
  </si>
  <si>
    <t xml:space="preserve"> - V.A210, enokrilna vrata, svetla dim. 0,9 x 2,1 m , požarna odpornost  EI 60, evakuacijska funkcija C5, zvočna izolativnost R'w=30 dB, cilindrična ključavnica</t>
  </si>
  <si>
    <t xml:space="preserve"> - VB202, enokrilna vrata, svetla dim. 0,9 x 2,1 m , požarna odpornost  EI 60, evakuacijska funkcija C5, zvočna izolativnost R'w=30 dB, cilindrična ključavnica</t>
  </si>
  <si>
    <t xml:space="preserve"> - VB221, enokrilna vrata, svetla dim. 0,9 x 2,1 m , požarna odpornost  EI 60, evakuacijska funkcija C5, zvočna izolativnost R'w=30 dB, cilindrična ključavnica</t>
  </si>
  <si>
    <t xml:space="preserve"> - V.B226, enokrilna vrata, svetla dim. 0,9 x 2,1 m , zvočna izolativnost R'w=30 dB, elektronska ključavnica</t>
  </si>
  <si>
    <t xml:space="preserve"> - V.B227-2, enokrilna vrata, svetla dim. 0,9 x 2,1 m , zvočna izolativnost R'w=30 dB, elektronska ključavnica</t>
  </si>
  <si>
    <t xml:space="preserve"> - VB232, enokrilna vrata, svetla dim. 0,9 x 2,1 m , požarna odpornost  EI 60, evakuacijska funkcija C5, zvočna izolativnost R'w=30 dB, cilindrična ključavnica</t>
  </si>
  <si>
    <t xml:space="preserve"> - VB233, enokrilna vrata, svetla dim. 0,9 x 2,1 m , požarna odpornost  EI 60, evakuacijska funkcija C5, zvočna izolativnost R'w=30 dB, cilindrična ključavnica</t>
  </si>
  <si>
    <t xml:space="preserve"> - VB235, enokrilna vrata, svetla dim. 0,9 x 2,1 m , požarna odpornost  EI 60, evakuacijska funkcija C5, zvočna izolativnost R'w=30 dB, cilindrična ključavnica</t>
  </si>
  <si>
    <t xml:space="preserve"> - V.AM11, enokrilna vrata, izolirana, svetla dim. 0,9 x 2,1 m , zvočna izolativnost R'w=30 dB, cilindrična ključavnica</t>
  </si>
  <si>
    <t xml:space="preserve"> - V.AM12, enokrilna vrata, izolirana, svetla dim. 0,9 x 2,1 m , zvočna izolativnost R'w=30 dB, cilindrična ključavnica</t>
  </si>
  <si>
    <t xml:space="preserve"> - V.BM01-2, enokrilna vrata, svetla dim. 0,9 x 2,1 m , požarna odpornost  EI 60, evakuacijska funkcija C5, zvočna izolativnost R'w=30 dB, cilindrična ključavnica</t>
  </si>
  <si>
    <t xml:space="preserve"> - V.BM06, enokrilna vrata, svetla dim. 0,9 x 2,1 m , evakuacijska funkcija EN1125, cilindrična ključavnica</t>
  </si>
  <si>
    <t xml:space="preserve"> - V.BM07-3, enokrilna vrata, svetla dim. 0,9 x 2,1 m , požarna odpornost  EI 60, evakuacijska funkcija C5, zvočna izolativnost R'w=30 dB, cilindrična ključavnica</t>
  </si>
  <si>
    <t xml:space="preserve"> - V.BM08, enokrilna vrata, svetla dim. 0,9 x 2,1 m , požarna odpornost  EI 30, evakuacijska funkcija EN179, C5, cilindrična ključavnica</t>
  </si>
  <si>
    <t xml:space="preserve"> - V.BM15, enokrilna vrata, svetla dim. 0,9 x 2,1 m , požarna odpornost  EI 60, evakuacijska funkcija C5, zvočna izolativnost R'w=30 dB, cilindrična ključavnica</t>
  </si>
  <si>
    <t xml:space="preserve"> - V.BM16, enokrilna vrata, svetla dim. 0,9 x 2,1 m , požarna odpornost  EI 60, evakuacijska funkcija C5, zvočna izolativnost R'w=30 dB, cilindrična ključavnica</t>
  </si>
  <si>
    <t xml:space="preserve"> - V.BM17-1, enokrilna vrata, svetla dim. 0,9 x 2,1 m , požarna odpornost  EI 60, evakuacijska funkcija C5, zvočna izolativnost R'w=30 dB, cilindrična ključavnica</t>
  </si>
  <si>
    <t xml:space="preserve"> - V.BM18-1, enokrilna vrata, svetla dim. 0,9 x 2,1 m , požarna odpornost  EI 30, evakuacijska funkcija C5, zvočna izolativnost R'w=30 dB, cilindrična ključavnica</t>
  </si>
  <si>
    <t xml:space="preserve"> - V.BM19, enokrilna vrata, svetla dim. 0,9 x 2,1 m , požarna odpornost  EI 60, evakuacijska funkcija C5, zvočna izolativnost R'w=30 dB, cilindrična ključavnica</t>
  </si>
  <si>
    <t xml:space="preserve"> - O.T3-001, okno, dimenzija zidarske odprtine  1,3 x 1,6 m, parapet viš. 0,9 m</t>
  </si>
  <si>
    <t xml:space="preserve"> - O.T3-002, okno, dimenzija zidarske odprtine  1,3 x 1,6 m, parapet viš. 0,9 m, brez odpiranja</t>
  </si>
  <si>
    <t xml:space="preserve"> - O.T3-003, okno, dimenzija zidarske odprtine  1,3 x 1,6 m, parapet viš. 0,9 m, brez odpiranja</t>
  </si>
  <si>
    <t xml:space="preserve"> - O.T3-004, okno, dimenzija zidarske odprtine  1,3 x 1,6 m, parapet viš. 0,9 m, brez odpiranja</t>
  </si>
  <si>
    <t xml:space="preserve"> - O.T8-001, okno, dimenzija zidarske odprtine  1,4 x 2,6 m, parapet viš. 0,5 m</t>
  </si>
  <si>
    <t xml:space="preserve"> - O.T8-002, okno, dimenzija zidarske odprtine  1,4 x 2,6 m, parapet viš. 0,5 m</t>
  </si>
  <si>
    <t xml:space="preserve"> - O.T8-003, okno, dimenzija zidarske odprtine  1,4 x 2,6 m, parapet viš. 0,5 m</t>
  </si>
  <si>
    <t xml:space="preserve"> - O.T8-004, okno, dimenzija zidarske odprtine  1,4 x 2,6 m, parapet viš. 0,5 m</t>
  </si>
  <si>
    <t xml:space="preserve"> - O.T2-001, okno, dimenzija zidarske odprtine  1,3 x 8,75 m, parapet viš. 0,9 m, brez odpiranja</t>
  </si>
  <si>
    <t xml:space="preserve"> - O.T2-002, okno, dimenzija zidarske odprtine  1,3 x 8,75 m, parapet viš. 0,9 m, brez odpiranja</t>
  </si>
  <si>
    <t xml:space="preserve"> - O.T2-003, okno, dimenzija zidarske odprtine  1,3 x 8,75 m, parapet viš. 0,9 m, brez odpiranja</t>
  </si>
  <si>
    <t xml:space="preserve"> - O.T2-004, okno, dimenzija zidarske odprtine  1,3 x 8,75 m, parapet viš. 0,9 m, brez odpiranja</t>
  </si>
  <si>
    <t xml:space="preserve"> - O.T3-101, okno, dimenzija zidarske odprtine  1,3 x 1,6 m, parapet viš. 0,9 m</t>
  </si>
  <si>
    <t xml:space="preserve"> - O.T3-102, okno, dimenzija zidarske odprtine  1,3 x 1,6 m, parapet viš. 0,9 m, brez odpiranja</t>
  </si>
  <si>
    <t xml:space="preserve"> - O.T3-103, okno, dimenzija zidarske odprtine  1,3 x 1,6 m, parapet viš. 0,9 m, brez odpiranja</t>
  </si>
  <si>
    <t xml:space="preserve"> - O.T3-104, okno, dimenzija zidarske odprtine  1,3 x 1,6 m, parapet viš. 0,9 m, brez odpiranja</t>
  </si>
  <si>
    <t xml:space="preserve"> - O.T3-201, okno, dimenzija zidarske odprtine  1,3 x 1,6 m, parapet viš. 0,9 m</t>
  </si>
  <si>
    <t xml:space="preserve"> - O.T3-202, okno, dimenzija zidarske odprtine  1,3 x 1,6 m, parapet viš. 0,9 m, brez odpiranja</t>
  </si>
  <si>
    <t xml:space="preserve"> - O.T3-203, okno, dimenzija zidarske odprtine  1,3 x 1,6 m, parapet viš. 0,9 m, brez odpiranja</t>
  </si>
  <si>
    <t xml:space="preserve"> - O.T3-204, okno, dimenzija zidarske odprtine  1,3 x 1,6 m, parapet viš. 0,9 m, brez odpiranja</t>
  </si>
  <si>
    <t xml:space="preserve"> - V.F.B000-1, vhodna vrata, dimenzija zidarske odprtine  1,61 x 2,8 m</t>
  </si>
  <si>
    <t xml:space="preserve"> - V.F.B000-2, vhodna vrata, dimenzija zidarske odprtine  1,61 x 2,8 m</t>
  </si>
  <si>
    <t xml:space="preserve"> - V.F.B000-3, vhodna vrata, dimenzija zidarske odprtine  1,61 x 2,8 m</t>
  </si>
  <si>
    <t xml:space="preserve"> - V.F.B000-4, vhodna vrata, dimenzija zidarske odprtine  1,61 x 2,8 m</t>
  </si>
  <si>
    <t xml:space="preserve"> - V.F.B000-5, vhodna vrata, dimenzija zidarske odprtine  1,61 x 2,8 m</t>
  </si>
  <si>
    <t xml:space="preserve"> - V.B000-1, vrata, dimenzija zidarske odprtine  1,77 x 2,8 m</t>
  </si>
  <si>
    <t xml:space="preserve"> - V.B000-2, vrata, dimenzija zidarske odprtine  1,77 x 2,8 m</t>
  </si>
  <si>
    <t xml:space="preserve"> - V.B000-3, vrata, dimenzija zidarske odprtine  1,77 x 2,8 m</t>
  </si>
  <si>
    <t xml:space="preserve"> - O9, steklena fiksna stena, dimenzija zidarske odprtine  1,77 x 2,8 m</t>
  </si>
  <si>
    <t xml:space="preserve"> - V.F.B101-1, zunanja vrata, dimenzija zidarske odprtine  1,61 x 2,8 m</t>
  </si>
  <si>
    <t xml:space="preserve"> - V.F.B101-2, zunanja vrata, dimenzija zidarske odprtine  1,61 x 2,8 m</t>
  </si>
  <si>
    <t xml:space="preserve"> - V.F.B101-3, zunanja vrata, dimenzija zidarske odprtine  1,61 x 2,8 m</t>
  </si>
  <si>
    <t xml:space="preserve"> - V.F.B101-4, zunanja vrata, dimenzija zidarske odprtine  1,61 x 2,8 m</t>
  </si>
  <si>
    <t xml:space="preserve"> - V.F.B101-5, zunanja vrata, dimenzija zidarske odprtine  1,61 x 2,8 m</t>
  </si>
  <si>
    <t xml:space="preserve"> - V.F.B201-1, zunanja vrata, dimenzija zidarske odprtine  1,61 x 2,8 m</t>
  </si>
  <si>
    <t xml:space="preserve"> - V.F.B201-2, zunanja vrata, dimenzija zidarske odprtine  1,61 x 2,8 m</t>
  </si>
  <si>
    <t xml:space="preserve"> - V.F.B201-3, zunanja vrata, dimenzija zidarske odprtine  1,61 x 2,8 m</t>
  </si>
  <si>
    <t xml:space="preserve"> - V.F.B201-4, zunanja vrata, dimenzija zidarske odprtine  1,61 x 2,8 m</t>
  </si>
  <si>
    <t xml:space="preserve"> - V.F.B201-5, zunanja vrata, dimenzija zidarske odprtine  1,61 x 2,8 m</t>
  </si>
  <si>
    <t xml:space="preserve"> - , notranja fiksna zastekljena stena ob stopnišču v kleti, dimenzija zidarske odprtine  1,61 x 2,8 m</t>
  </si>
  <si>
    <t xml:space="preserve"> - O.T7-K01, okno, dimenzija zidarske odprtine  1,2 x 0,8 m, parapet viš. 1,3 m</t>
  </si>
  <si>
    <t xml:space="preserve"> - O.T7-K02, okno, dimenzija zidarske odprtine  1,2 x 0,8 m, parapet viš. 1,3 m</t>
  </si>
  <si>
    <t xml:space="preserve"> - O.T7-K03, okno, dimenzija zidarske odprtine  1,2 x 0,8 m, parapet viš. 1,3 m</t>
  </si>
  <si>
    <t xml:space="preserve"> - O.T7-K04, okno, dimenzija zidarske odprtine  1,2 x 0,8 m, parapet viš. 1,3 m</t>
  </si>
  <si>
    <t xml:space="preserve"> - O.T7-K05, okno, dimenzija zidarske odprtine  1,2 x 0,8 m, parapet viš. 1,3 m</t>
  </si>
  <si>
    <t xml:space="preserve"> - O.T7-K06, okno, dimenzija zidarske odprtine  1,2 x 0,8 m, parapet viš. 1,3 m</t>
  </si>
  <si>
    <t xml:space="preserve"> - O.T7-K07, okno, dimenzija zidarske odprtine  1,2 x 0,8 m, parapet viš. 1,3 m</t>
  </si>
  <si>
    <t xml:space="preserve"> - O.T7-K08, okno, dimenzija zidarske odprtine  1,2 x 0,8 m, parapet viš. 1,3 m</t>
  </si>
  <si>
    <t xml:space="preserve"> - O.T7-K09, okno, dimenzija zidarske odprtine  1,2 x 0,8 m, parapet viš. 1,3 m</t>
  </si>
  <si>
    <t xml:space="preserve"> - O.T7-K10, okno, dimenzija zidarske odprtine  1,2 x 0,8 m, parapet viš. 1,3 m</t>
  </si>
  <si>
    <t xml:space="preserve"> - O.T7-K11, okno, dimenzija zidarske odprtine  1,2 x 0,8 m, parapet viš. 1,3 m</t>
  </si>
  <si>
    <t xml:space="preserve"> - O.T7-K12, okno, dimenzija zidarske odprtine  1,2 x 0,8 m, parapet viš. 1,3 m</t>
  </si>
  <si>
    <t xml:space="preserve"> - O.T7-K13, okno, dimenzija zidarske odprtine  1,2 x 0,8 m, parapet viš. 1,3 m</t>
  </si>
  <si>
    <t xml:space="preserve"> - O.T7-K14, okno, dimenzija zidarske odprtine  1,2 x 0,8 m, parapet viš. 1,3 m</t>
  </si>
  <si>
    <t xml:space="preserve"> - O.T8-K01, okno, dimenzija zidarske odprtine  1,45 x 2,14 m, parapet viš. 0 m</t>
  </si>
  <si>
    <t xml:space="preserve"> - O.T8-K02, okno, dimenzija zidarske odprtine  1,45 x 2,14 m, parapet viš. 0 m</t>
  </si>
  <si>
    <t xml:space="preserve"> - O.T1-001, okno, dimenzija zidarske odprtine  1,3 x 1,6 m, parapet viš. 0,9 m</t>
  </si>
  <si>
    <t xml:space="preserve"> - O.T1-002, okno, dimenzija zidarske odprtine  1,3 x 1,6 m, parapet viš. 0,9 m</t>
  </si>
  <si>
    <t xml:space="preserve"> - O.T1-003, okno, dimenzija zidarske odprtine  1,3 x 1,6 m, parapet viš. 0,9 m</t>
  </si>
  <si>
    <t xml:space="preserve"> - O.T1-004, okno, dimenzija zidarske odprtine  1,3 x 1,6 m, parapet viš. 0,9 m</t>
  </si>
  <si>
    <t xml:space="preserve"> - O.T1-005, okno, dimenzija zidarske odprtine  1,3 x 1,6 m, parapet viš. 0,9 m</t>
  </si>
  <si>
    <t xml:space="preserve"> - O.T1-006, okno, dimenzija zidarske odprtine  1,3 x 1,6 m, parapet viš. 0,9 m</t>
  </si>
  <si>
    <t xml:space="preserve"> - O.T1-007, okno, dimenzija zidarske odprtine  1,3 x 1,6 m, parapet viš. 0,9 m</t>
  </si>
  <si>
    <t xml:space="preserve"> - O.T1-009, okno, dimenzija zidarske odprtine  1,3 x 1,6 m, parapet viš. 0,9 m, požarna odpornost  EI 60</t>
  </si>
  <si>
    <t xml:space="preserve"> - O.T1-010, okno, dimenzija zidarske odprtine  1,3 x 1,6 m, parapet viš. 0,9 m, požarna odpornost  EI 60</t>
  </si>
  <si>
    <t xml:space="preserve"> - O.T1-011, okno, dimenzija zidarske odprtine  1,3 x 1,6 m, parapet viš. 0,9 m</t>
  </si>
  <si>
    <t xml:space="preserve"> - O.T1-012, okno, dimenzija zidarske odprtine  1,3 x 1,6 m, parapet viš. 0,9 m</t>
  </si>
  <si>
    <t xml:space="preserve"> - O.T1-013, okno, dimenzija zidarske odprtine  1,3 x 1,6 m, parapet viš. 0,9 m</t>
  </si>
  <si>
    <t xml:space="preserve"> - O.T1-014, okno, dimenzija zidarske odprtine  1,3 x 1,6 m, parapet viš. 0,9 m</t>
  </si>
  <si>
    <t xml:space="preserve"> - O.T1-015, okno, dimenzija zidarske odprtine  1,3 x 1,6 m, parapet viš. 0,9 m</t>
  </si>
  <si>
    <t xml:space="preserve"> - O.T1-016, okno, dimenzija zidarske odprtine  1,3 x 1,6 m, parapet viš. 0,9 m, opremljeno s ključavnico</t>
  </si>
  <si>
    <t xml:space="preserve"> - O.T1-017, okno, dimenzija zidarske odprtine  1,3 x 1,6 m, parapet viš. 0,9 m</t>
  </si>
  <si>
    <t xml:space="preserve"> - O.T1-018, okno, dimenzija zidarske odprtine  1,3 x 1,6 m, parapet viš. 0,9 m</t>
  </si>
  <si>
    <t xml:space="preserve"> - O.T1-019, okno, dimenzija zidarske odprtine  1,3 x 1,6 m, parapet viš. 0,9 m</t>
  </si>
  <si>
    <t xml:space="preserve"> - O.T1-020, okno, dimenzija zidarske odprtine  1,3 x 1,6 m, parapet viš. 0,9 m</t>
  </si>
  <si>
    <t xml:space="preserve"> - O.T1-021, okno, dimenzija zidarske odprtine  1,3 x 1,6 m, parapet viš. 0,9 m</t>
  </si>
  <si>
    <t xml:space="preserve"> - O.T4-001a, balkonska vrata, dimenzija zidarske odprtine  1,01 x 2,8 m, parapet viš. 0 m, zvočna izolativnost R'w=30 dB, opremljeno s ključavnico</t>
  </si>
  <si>
    <t xml:space="preserve"> - O.T4-001b, okno, dimenzija zidarske odprtine  2,25 x 2,8 m, parapet viš. 0 m, brez odpiranja</t>
  </si>
  <si>
    <t xml:space="preserve"> - O.T4-002a, balkonska vrata, dimenzija zidarske odprtine  1,01 x 2,8 m, parapet viš. 0 m, zvočna izolativnost R'w=30 dB, opremljeno s ključavnico</t>
  </si>
  <si>
    <t xml:space="preserve"> - O.T4-002b, okno, dimenzija zidarske odprtine  2,25 x 2,8 m, parapet viš. 0 m, brez odpiranja</t>
  </si>
  <si>
    <t xml:space="preserve"> - O.T4-003a, balkonska vrata, dimenzija zidarske odprtine  1,01 x 2,8 m, parapet viš. 0 m, zvočna izolativnost R'w=30 dB, opremljeno s ključavnico</t>
  </si>
  <si>
    <t xml:space="preserve"> - O.T4-003b, okno, dimenzija zidarske odprtine  2,32 x 2,8 m, parapet viš. 0 m, brez odpiranja</t>
  </si>
  <si>
    <t xml:space="preserve"> - O.T4-004a, balkonska vrata, dimenzija zidarske odprtine  1,01 x 2,8 m, parapet viš. 0 m, zvočna izolativnost R'w=30 dB, opremljeno s ključavnico</t>
  </si>
  <si>
    <t xml:space="preserve"> - O.T4-004b, okno, dimenzija zidarske odprtine  2,32 x 2,8 m, parapet viš. 0 m, brez odpiranja</t>
  </si>
  <si>
    <t xml:space="preserve"> - O.T4-005a, balkonska vrata, dimenzija zidarske odprtine  1,01 x 2,8 m, parapet viš. 0 m, zvočna izolativnost R'w=30 dB, opremljeno s ključavnico</t>
  </si>
  <si>
    <t xml:space="preserve"> - O.T4-005b, okno, dimenzija zidarske odprtine  2,32 x 2,8 m, parapet viš. 0 m, brez odpiranja</t>
  </si>
  <si>
    <t xml:space="preserve"> - O.T4-006a, balkonska vrata, dimenzija zidarske odprtine  1,01 x 2,8 m, parapet viš. 0 m, zvočna izolativnost R'w=30 dB, opremljeno s ključavnico</t>
  </si>
  <si>
    <t xml:space="preserve"> - O.T4-006b, okno, dimenzija zidarske odprtine  2,32 x 2,8 m, parapet viš. 0 m, brez odpiranja</t>
  </si>
  <si>
    <t xml:space="preserve"> - O.T4-007a, balkonska vrata, dimenzija zidarske odprtine  1,01 x 2,8 m, parapet viš. 0 m, zvočna izolativnost R'w=30 dB, opremljeno s ključavnico</t>
  </si>
  <si>
    <t xml:space="preserve"> - O.T4-007b, okno, dimenzija zidarske odprtine  2,32 x 2,8 m, parapet viš. 0 m, brez odpiranja</t>
  </si>
  <si>
    <t xml:space="preserve"> - O.T4-008a, balkonska vrata, dimenzija zidarske odprtine  1,01 x 2,8 m, parapet viš. 0 m, zvočna izolativnost R'w=30 dB, opremljeno s ključavnico</t>
  </si>
  <si>
    <t xml:space="preserve"> - O.T4-008b, okno, dimenzija zidarske odprtine  2,32 x 2,8 m, parapet viš. 0 m, brez odpiranja</t>
  </si>
  <si>
    <t xml:space="preserve"> - O.T4-009a, balkonska vrata, dimenzija zidarske odprtine  1,01 x 2,8 m, parapet viš. 0 m, zvočna izolativnost R'w=30 dB, opremljeno s ključavnico</t>
  </si>
  <si>
    <t xml:space="preserve"> - O.T4-009b, okno, dimenzija zidarske odprtine  2,32 x 2,8 m, parapet viš. 0 m, brez odpiranja</t>
  </si>
  <si>
    <t xml:space="preserve"> - O.T4-010a, balkonska vrata, dimenzija zidarske odprtine  1,01 x 2,8 m, parapet viš. 0 m, zvočna izolativnost R'w=30 dB, opremljeno s ključavnico</t>
  </si>
  <si>
    <t xml:space="preserve"> - O.T4-010b, okno, dimenzija zidarske odprtine  2,32 x 2,8 m, parapet viš. 0 m, brez odpiranja</t>
  </si>
  <si>
    <t xml:space="preserve"> - O.T4-011a, balkonska vrata, dimenzija zidarske odprtine  1,01 x 2,8 m, parapet viš. 0 m, zvočna izolativnost R'w=30 dB, opremljeno s ključavnico</t>
  </si>
  <si>
    <t xml:space="preserve"> - O.T4-011b, okno, dimenzija zidarske odprtine  2,32 x 2,8 m, parapet viš. 0 m, brez odpiranja</t>
  </si>
  <si>
    <t xml:space="preserve"> - O.T4-012a, balkonska vrata, dimenzija zidarske odprtine  1,01 x 2,8 m, parapet viš. 0 m, zvočna izolativnost R'w=30 dB, opremljeno s ključavnico</t>
  </si>
  <si>
    <t xml:space="preserve"> - O.T4-012b, okno, dimenzija zidarske odprtine  2,25 x 2,8 m, parapet viš. 0 m, brez odpiranja</t>
  </si>
  <si>
    <t xml:space="preserve"> - O.T1-101, okno, dimenzija zidarske odprtine  1,3 x 1,6 m, parapet viš. 0,9 m</t>
  </si>
  <si>
    <t xml:space="preserve"> - O.T1-102, okno, dimenzija zidarske odprtine  1,3 x 1,6 m, parapet viš. 0,9 m</t>
  </si>
  <si>
    <t xml:space="preserve"> - O.T1-103, okno, dimenzija zidarske odprtine  1,3 x 1,6 m, parapet viš. 0,9 m</t>
  </si>
  <si>
    <t xml:space="preserve"> - O.T1-104, okno, dimenzija zidarske odprtine  1,3 x 1,6 m, parapet viš. 0,9 m</t>
  </si>
  <si>
    <t xml:space="preserve"> - O.T1-105, okno, dimenzija zidarske odprtine  1,3 x 1,6 m, parapet viš. 0,9 m</t>
  </si>
  <si>
    <t xml:space="preserve"> - O.T1-106, okno, dimenzija zidarske odprtine  1,3 x 1,6 m, parapet viš. 0,9 m</t>
  </si>
  <si>
    <t xml:space="preserve"> - O.T1-107, okno, dimenzija zidarske odprtine  1,3 x 1,6 m, parapet viš. 0,9 m</t>
  </si>
  <si>
    <t xml:space="preserve"> - O.T1-108, okno, dimenzija zidarske odprtine  1,3 x 1,6 m, parapet viš. 0,9 m</t>
  </si>
  <si>
    <t xml:space="preserve"> - O.T1-109, okno, dimenzija zidarske odprtine  1,3 x 1,6 m, parapet viš. 0,9 m, požarna odpornost  EI 60</t>
  </si>
  <si>
    <t xml:space="preserve"> - O.T1-110, okno, dimenzija zidarske odprtine  1,3 x 1,6 m, parapet viš. 0,9 m</t>
  </si>
  <si>
    <t xml:space="preserve"> - O.T1-111, okno, dimenzija zidarske odprtine  1,3 x 1,6 m, parapet viš. 0,9 m</t>
  </si>
  <si>
    <t xml:space="preserve"> - O.T1-112, okno, dimenzija zidarske odprtine  1,3 x 1,6 m, parapet viš. 0,9 m, opremljeno s ključavnico</t>
  </si>
  <si>
    <t xml:space="preserve"> - O.T1-113, okno, dimenzija zidarske odprtine  1,3 x 1,6 m, parapet viš. 0,9 m, opremljeno s ključavnico</t>
  </si>
  <si>
    <t xml:space="preserve"> - O.T1-114, okno, dimenzija zidarske odprtine  1,3 x 1,6 m, parapet viš. 0,9 m, opremljeno s ključavnico</t>
  </si>
  <si>
    <t xml:space="preserve"> - O.T1-115, okno, dimenzija zidarske odprtine  1,3 x 1,6 m, parapet viš. 0,9 m, požarna odpornost  EI 60, opremljeno s ključavnico</t>
  </si>
  <si>
    <t xml:space="preserve"> - O.T1-116, okno, dimenzija zidarske odprtine  1,3 x 1,6 m, parapet viš. 0,9 m, opremljeno s ključavnico</t>
  </si>
  <si>
    <t xml:space="preserve"> - O.T1-117, okno, dimenzija zidarske odprtine  1,3 x 1,6 m, parapet viš. 0,9 m, opremljeno s ključavnico</t>
  </si>
  <si>
    <t xml:space="preserve"> - O.T1-118, okno, dimenzija zidarske odprtine  1,3 x 1,6 m, parapet viš. 0,9 m, opremljeno s ključavnico</t>
  </si>
  <si>
    <t xml:space="preserve"> - O.T1-119, okno, dimenzija zidarske odprtine  1,3 x 1,6 m, parapet viš. 0,9 m, opremljeno s ključavnico</t>
  </si>
  <si>
    <t xml:space="preserve"> - O.T1-120, okno, dimenzija zidarske odprtine  1,3 x 1,6 m, parapet viš. 0,9 m</t>
  </si>
  <si>
    <t xml:space="preserve"> - O.T1-121, okno, dimenzija zidarske odprtine  1,3 x 1,6 m, parapet viš. 0,9 m</t>
  </si>
  <si>
    <t xml:space="preserve"> - O.T1-122, okno, dimenzija zidarske odprtine  1,3 x 1,6 m, parapet viš. 0,9 m</t>
  </si>
  <si>
    <t xml:space="preserve"> - O.T4-101a, balkonska vrata, dimenzija zidarske odprtine  1,01 x 2,8 m, parapet viš. 0 m, zvočna izolativnost R'w=30 dB, opremljeno s ključavnico</t>
  </si>
  <si>
    <t xml:space="preserve"> - O.T4-101b, okno, dimenzija zidarske odprtine  2,25 x 2,8 m, parapet viš. 0 m, brez odpiranja</t>
  </si>
  <si>
    <t xml:space="preserve"> - O.T4-102a, balkonska vrata, dimenzija zidarske odprtine  1,01 x 2,8 m, parapet viš. 0 m, zvočna izolativnost R'w=30 dB, opremljeno s ključavnico</t>
  </si>
  <si>
    <t xml:space="preserve"> - O.T4-103b, okno, dimenzija zidarske odprtine  2,32 x 2,8 m, parapet viš. 0 m, brez odpiranja</t>
  </si>
  <si>
    <t xml:space="preserve"> - O.T4-103a, balkonska vrata, dimenzija zidarske odprtine  1,01 x 2,8 m, parapet viš. 0 m, zvočna izolativnost R'w=30 dB, opremljeno s ključavnico</t>
  </si>
  <si>
    <t xml:space="preserve"> - O.T4-104b, okno, dimenzija zidarske odprtine  2,32 x 2,8 m, parapet viš. 0 m, brez odpiranja</t>
  </si>
  <si>
    <t xml:space="preserve"> - O.T4-105a, balkonska vrata, dimenzija zidarske odprtine  1,01 x 2,8 m, parapet viš. 0 m, zvočna izolativnost R'w=30 dB, opremljeno s ključavnico</t>
  </si>
  <si>
    <t xml:space="preserve"> - O.T4-105b, okno, dimenzija zidarske odprtine  2,32 x 2,8 m, parapet viš. 0 m, brez odpiranja</t>
  </si>
  <si>
    <t xml:space="preserve"> - O.T4-106a, balkonska vrata, dimenzija zidarske odprtine  1,01 x 2,8 m, parapet viš. 0 m, zvočna izolativnost R'w=30 dB, opremljeno s ključavnico</t>
  </si>
  <si>
    <t xml:space="preserve"> - O.T4-106b, okno, dimenzija zidarske odprtine  2,32 x 2,8 m, parapet viš. 0 m, brez odpiranja</t>
  </si>
  <si>
    <t xml:space="preserve"> - O.T4-107a, balkonska vrata, dimenzija zidarske odprtine  1,01 x 2,8 m, parapet viš. 0 m, zvočna izolativnost R'w=30 dB, opremljeno s ključavnico</t>
  </si>
  <si>
    <t xml:space="preserve"> - O.T4-107b, okno, dimenzija zidarske odprtine  2,32 x 2,8 m, parapet viš. 0 m, brez odpiranja</t>
  </si>
  <si>
    <t xml:space="preserve"> - O.T4-108a, balkonska vrata, dimenzija zidarske odprtine  1,01 x 2,8 m, parapet viš. 0 m, zvočna izolativnost R'w=30 dB, opremljeno s ključavnico</t>
  </si>
  <si>
    <t xml:space="preserve"> - O.T4-108b, okno, dimenzija zidarske odprtine  2,32 x 2,8 m, parapet viš. 0 m, brez odpiranja</t>
  </si>
  <si>
    <t xml:space="preserve"> - O.T4-109a, balkonska vrata, dimenzija zidarske odprtine  1,01 x 2,8 m, parapet viš. 0 m, zvočna izolativnost R'w=30 dB, opremljeno s ključavnico</t>
  </si>
  <si>
    <t xml:space="preserve"> - O.T4-109b, okno, dimenzija zidarske odprtine  2,32 x 2,8 m, parapet viš. 0 m, brez odpiranja</t>
  </si>
  <si>
    <t xml:space="preserve"> - O.T4-110a, balkonska vrata, dimenzija zidarske odprtine  1,01 x 2,8 m, parapet viš. 0 m, zvočna izolativnost R'w=30 dB, opremljeno s ključavnico</t>
  </si>
  <si>
    <t xml:space="preserve"> - O.T4-110b, okno, dimenzija zidarske odprtine  2,32 x 2,8 m, parapet viš. 0 m, brez odpiranja</t>
  </si>
  <si>
    <t xml:space="preserve"> - O.T4-111a, balkonska vrata, dimenzija zidarske odprtine  1,01 x 2,8 m, parapet viš. 0 m, zvočna izolativnost R'w=30 dB, opremljeno s ključavnico</t>
  </si>
  <si>
    <t xml:space="preserve"> - O.T4-111b, okno, dimenzija zidarske odprtine  2,32 x 2,8 m, parapet viš. 0 m, brez odpiranja</t>
  </si>
  <si>
    <t xml:space="preserve"> - O.T4-112a, balkonska vrata, dimenzija zidarske odprtine  1,01 x 2,8 m, parapet viš. 0 m, zvočna izolativnost R'w=30 dB, opremljeno s ključavnico</t>
  </si>
  <si>
    <t xml:space="preserve"> - O.T4-112b, okno, dimenzija zidarske odprtine  2,25 x 2,8 m, parapet viš. 0 m, brez odpiranja</t>
  </si>
  <si>
    <t xml:space="preserve"> - O.T6-101, okno, dimenzija zidarske odprtine  1 x 1,6 m, parapet viš. 0,9 m, požarna odpornost  EI 60</t>
  </si>
  <si>
    <t xml:space="preserve"> - O.T1-201, okno, dimenzija zidarske odprtine  1,3 x 1,6 m, parapet viš. 0,9 m</t>
  </si>
  <si>
    <t xml:space="preserve"> - O.T1-202, okno, dimenzija zidarske odprtine  1,3 x 1,6 m, parapet viš. 0,9 m</t>
  </si>
  <si>
    <t xml:space="preserve"> - O.T1-203, okno, dimenzija zidarske odprtine  1,3 x 1,6 m, parapet viš. 0,9 m</t>
  </si>
  <si>
    <t xml:space="preserve"> - O.T1-204, okno, dimenzija zidarske odprtine  1,3 x 1,6 m, parapet viš. 0,9 m</t>
  </si>
  <si>
    <t xml:space="preserve"> - O.T1-205, okno, dimenzija zidarske odprtine  1,3 x 1,6 m, parapet viš. 0,9 m</t>
  </si>
  <si>
    <t xml:space="preserve"> - O.T1-206, okno, dimenzija zidarske odprtine  1,3 x 1,6 m, parapet viš. 0,9 m</t>
  </si>
  <si>
    <t xml:space="preserve"> - O.T1-207, okno, dimenzija zidarske odprtine  1,3 x 1,6 m, parapet viš. 0,9 m</t>
  </si>
  <si>
    <t xml:space="preserve"> - O.T1-208, okno, dimenzija zidarske odprtine  1,3 x 1,6 m, parapet viš. 0,9 m</t>
  </si>
  <si>
    <t xml:space="preserve"> - O.T1-209, okno, dimenzija zidarske odprtine  1,3 x 1,6 m, parapet viš. 0,9 m, požarna odpornost  EI 60</t>
  </si>
  <si>
    <t xml:space="preserve"> - O.T1-210, okno, dimenzija zidarske odprtine  1,3 x 1,6 m, parapet viš. 0,9 m</t>
  </si>
  <si>
    <t xml:space="preserve"> - O.T1-211, okno, dimenzija zidarske odprtine  1,3 x 1,6 m, parapet viš. 0,9 m</t>
  </si>
  <si>
    <t xml:space="preserve"> - O.T1-212, okno, dimenzija zidarske odprtine  1,3 x 1,6 m, parapet viš. 0,9 m, opremljeno s ključavnico</t>
  </si>
  <si>
    <t xml:space="preserve"> - O.T1-213, okno, dimenzija zidarske odprtine  1,3 x 1,6 m, parapet viš. 0,9 m, opremljeno s ključavnico</t>
  </si>
  <si>
    <t xml:space="preserve"> - O.T1-214, okno, dimenzija zidarske odprtine  1,3 x 1,6 m, parapet viš. 0,9 m, opremljeno s ključavnico</t>
  </si>
  <si>
    <t xml:space="preserve"> - O.T1-215, okno, dimenzija zidarske odprtine  1,3 x 1,6 m, parapet viš. 0,9 m, požarna odpornost  EI 60, opremljeno s ključavnico</t>
  </si>
  <si>
    <t xml:space="preserve"> - O.T1-216, okno, dimenzija zidarske odprtine  1,3 x 1,6 m, parapet viš. 0,9 m, opremljeno s ključavnico</t>
  </si>
  <si>
    <t xml:space="preserve"> - O.T1-217, okno, dimenzija zidarske odprtine  1,3 x 1,6 m, parapet viš. 0,9 m, opremljeno s ključavnico</t>
  </si>
  <si>
    <t xml:space="preserve"> - O.T1-218, okno, dimenzija zidarske odprtine  1,3 x 1,6 m, parapet viš. 0,9 m, opremljeno s ključavnico</t>
  </si>
  <si>
    <t xml:space="preserve"> - O.T1-219, okno, dimenzija zidarske odprtine  1,3 x 1,6 m, parapet viš. 0,9 m, opremljeno s ključavnico</t>
  </si>
  <si>
    <t xml:space="preserve"> - O.T1-220, okno, dimenzija zidarske odprtine  1,3 x 1,6 m, parapet viš. 0,9 m</t>
  </si>
  <si>
    <t xml:space="preserve"> - O.T1-221, okno, dimenzija zidarske odprtine  1,3 x 1,6 m, parapet viš. 0,9 m</t>
  </si>
  <si>
    <t xml:space="preserve"> - O.T1-222, okno, dimenzija zidarske odprtine  1,3 x 1,6 m, parapet viš. 0,9 m</t>
  </si>
  <si>
    <t xml:space="preserve"> - O.T4-201a, balkonska vrata, dimenzija zidarske odprtine  1,01 x 2,8 m, parapet viš. 0 m, zvočna izolativnost R'w=30 dB, opremljeno s ključavnico</t>
  </si>
  <si>
    <t xml:space="preserve"> - O.T4-201b, okno, dimenzija zidarske odprtine  2,25 x 2,8 m, parapet viš. 0 m, brez odpiranja</t>
  </si>
  <si>
    <t xml:space="preserve"> - O.T4-202a, balkonska vrata, dimenzija zidarske odprtine  1,01 x 2,8 m, parapet viš. 0 m, zvočna izolativnost R'w=30 dB, opremljeno s ključavnico</t>
  </si>
  <si>
    <t xml:space="preserve"> - O.T4-203b, okno, dimenzija zidarske odprtine  2,32 x 2,8 m, parapet viš. 0 m, brez odpiranja</t>
  </si>
  <si>
    <t xml:space="preserve"> - O.T4-203a, balkonska vrata, dimenzija zidarske odprtine  1,01 x 2,8 m, parapet viš. 0 m, zvočna izolativnost R'w=30 dB, opremljeno s ključavnico</t>
  </si>
  <si>
    <t xml:space="preserve"> - O.T4-204b, okno, dimenzija zidarske odprtine  2,32 x 2,8 m, parapet viš. 0 m, brez odpiranja</t>
  </si>
  <si>
    <t xml:space="preserve"> - O.T4-205a, balkonska vrata, dimenzija zidarske odprtine  1,01 x 2,8 m, parapet viš. 0 m, zvočna izolativnost R'w=30 dB, opremljeno s ključavnico</t>
  </si>
  <si>
    <t xml:space="preserve"> - O.T4-205b, okno, dimenzija zidarske odprtine  2,32 x 2,8 m, parapet viš. 0 m, brez odpiranja</t>
  </si>
  <si>
    <t xml:space="preserve"> - O.T4-206a, balkonska vrata, dimenzija zidarske odprtine  1,01 x 2,8 m, parapet viš. 0 m, zvočna izolativnost R'w=30 dB, opremljeno s ključavnico</t>
  </si>
  <si>
    <t xml:space="preserve"> - O.T4-206b, okno, dimenzija zidarske odprtine  2,32 x 2,8 m, parapet viš. 0 m, brez odpiranja</t>
  </si>
  <si>
    <t xml:space="preserve"> - O.T4-207a, balkonska vrata, dimenzija zidarske odprtine  1,01 x 2,8 m, parapet viš. 0 m, zvočna izolativnost R'w=30 dB, opremljeno s ključavnico</t>
  </si>
  <si>
    <t xml:space="preserve"> - O.T4-207b, okno, dimenzija zidarske odprtine  2,32 x 2,8 m, parapet viš. 0 m, brez odpiranja</t>
  </si>
  <si>
    <t xml:space="preserve"> - O.T4-208a, balkonska vrata, dimenzija zidarske odprtine  1,01 x 2,8 m, parapet viš. 0 m, zvočna izolativnost R'w=30 dB, opremljeno s ključavnico</t>
  </si>
  <si>
    <t xml:space="preserve"> - O.T4-208b, okno, dimenzija zidarske odprtine  2,32 x 2,8 m, parapet viš. 0 m, brez odpiranja</t>
  </si>
  <si>
    <t xml:space="preserve"> - O.T4-209a, balkonska vrata, dimenzija zidarske odprtine  1,01 x 2,8 m, parapet viš. 0 m, zvočna izolativnost R'w=30 dB, opremljeno s ključavnico</t>
  </si>
  <si>
    <t xml:space="preserve"> - O.T4-209b, okno, dimenzija zidarske odprtine  2,32 x 2,8 m, parapet viš. 0 m, brez odpiranja</t>
  </si>
  <si>
    <t xml:space="preserve"> - O.T4-210a, balkonska vrata, dimenzija zidarske odprtine  1,01 x 2,8 m, parapet viš. 0 m, zvočna izolativnost R'w=30 dB, opremljeno s ključavnico</t>
  </si>
  <si>
    <t xml:space="preserve"> - O.T4-210b, okno, dimenzija zidarske odprtine  2,32 x 2,8 m, parapet viš. 0 m, brez odpiranja</t>
  </si>
  <si>
    <t xml:space="preserve"> - O.T4-211a, balkonska vrata, dimenzija zidarske odprtine  1,01 x 2,8 m, parapet viš. 0 m, zvočna izolativnost R'w=30 dB, opremljeno s ključavnico</t>
  </si>
  <si>
    <t xml:space="preserve"> - O.T4-211b, okno, dimenzija zidarske odprtine  2,32 x 2,8 m, parapet viš. 0 m, brez odpiranja</t>
  </si>
  <si>
    <t xml:space="preserve"> - O.T4-212a, balkonska vrata, dimenzija zidarske odprtine  1,01 x 2,8 m, parapet viš. 0 m, zvočna izolativnost R'w=30 dB, opremljeno s ključavnico</t>
  </si>
  <si>
    <t xml:space="preserve"> - O.T4-212b, okno, dimenzija zidarske odprtine  2,25 x 2,8 m, parapet viš. 0 m, brez odpiranja</t>
  </si>
  <si>
    <t xml:space="preserve"> - O.T6-201, okno, dimenzija zidarske odprtine  1 x 1,6 m, parapet viš. 0,9 m, požarna odpornost  EI 60</t>
  </si>
  <si>
    <t xml:space="preserve"> - O.T1-313, okno, dimenzija zidarske odprtine  1,3 x 1,5 m, parapet viš. 0,6 m, opremljeno s ključavnico</t>
  </si>
  <si>
    <t xml:space="preserve"> - O.T1-314, okno, dimenzija zidarske odprtine  1,3 x 1,5 m, parapet viš. 0,6 m, opremljeno s ključavnico</t>
  </si>
  <si>
    <t xml:space="preserve"> - O.T1-315, okno, dimenzija zidarske odprtine  1,3 x 1,5 m, parapet viš. 0,6 m, požarna odpornost  EI 60, opremljeno s ključavnico</t>
  </si>
  <si>
    <t xml:space="preserve"> - O.T1-316, okno, dimenzija zidarske odprtine  1,3 x 1,5 m, parapet viš. 0,6 m, opremljeno s ključavnico</t>
  </si>
  <si>
    <t xml:space="preserve"> - O.T1-317, okno, dimenzija zidarske odprtine  1,3 x 1,5 m, parapet viš. 0,6 m, opremljeno s ključavnico</t>
  </si>
  <si>
    <t xml:space="preserve"> - O.T1-318, okno, dimenzija zidarske odprtine  1,3 x 1,5 m, parapet viš. 0,6 m, opremljeno s ključavnico</t>
  </si>
  <si>
    <t xml:space="preserve"> - O.T1-320, okno, dimenzija zidarske odprtine  1,3 x 1,5 m, parapet viš. 0,6 m</t>
  </si>
  <si>
    <t xml:space="preserve"> - O.T1-321, okno, dimenzija zidarske odprtine  1,3 x 1,5 m, parapet viš. 0,6 m</t>
  </si>
  <si>
    <t xml:space="preserve"> - O.T1-322, okno, dimenzija zidarske odprtine  1,3 x 1,5 m, parapet viš. 0,6 m</t>
  </si>
  <si>
    <t xml:space="preserve"> - O.T5-301a, balkonska vrata, dimenzija zidarske odprtine  1,01 x 2,1 m, parapet viš. 0 m, zvočna izolativnost R'w=30 dB, opremljeno s ključavnico</t>
  </si>
  <si>
    <t xml:space="preserve"> - O.T5-301b, okno, dimenzija zidarske odprtine  2,32 x 2,1 m, parapet viš. 0 m, brez odpiranja</t>
  </si>
  <si>
    <t xml:space="preserve"> - O.T5-302a, balkonska vrata, dimenzija zidarske odprtine  1,01 x 2,1 m, parapet viš. 0 m, zvočna izolativnost R'w=30 dB, opremljeno s ključavnico</t>
  </si>
  <si>
    <t xml:space="preserve"> - O.T5-302b, okno, dimenzija zidarske odprtine  2,32 x 2,1 m, parapet viš. 0 m, brez odpiranja</t>
  </si>
  <si>
    <t xml:space="preserve"> - O.T5-303a, balkonska vrata, dimenzija zidarske odprtine  1,01 x 2,1 m, parapet viš. 0 m, zvočna izolativnost R'w=30 dB, opremljeno s ključavnico</t>
  </si>
  <si>
    <t xml:space="preserve"> - O.T5-303b, okno, dimenzija zidarske odprtine  2,32 x 2,1 m, parapet viš. 0 m, brez odpiranja</t>
  </si>
  <si>
    <t xml:space="preserve"> - O.T5-304a, balkonska vrata, dimenzija zidarske odprtine  1,01 x 2,1 m, parapet viš. 0 m, zvočna izolativnost R'w=30 dB, opremljeno s ključavnico</t>
  </si>
  <si>
    <t xml:space="preserve"> - O.T5-304b, okno, dimenzija zidarske odprtine  2,32 x 2,1 m, parapet viš. 0 m, brez odpiranja</t>
  </si>
  <si>
    <t xml:space="preserve"> - O.T5-305a, balkonska vrata, dimenzija zidarske odprtine  1,01 x 2,1 m, parapet viš. 0 m, zvočna izolativnost R'w=30 dB, opremljeno s ključavnico</t>
  </si>
  <si>
    <t xml:space="preserve"> - O.T5-305b, okno, dimenzija zidarske odprtine  2,32 x 2,1 m, parapet viš. 0 m, brez odpiranja</t>
  </si>
  <si>
    <t xml:space="preserve"> - O.T5-306a, balkonska vrata, dimenzija zidarske odprtine  1,01 x 2,1 m, parapet viš. 0 m, zvočna izolativnost R'w=30 dB, opremljeno s ključavnico</t>
  </si>
  <si>
    <t xml:space="preserve"> - O.T5-306b, okno, dimenzija zidarske odprtine  2,32 x 2,1 m, parapet viš. 0 m, brez odpiranja</t>
  </si>
  <si>
    <t xml:space="preserve"> - O.T5-307a, balkonska vrata, dimenzija zidarske odprtine  1,01 x 2,1 m, parapet viš. 0 m, zvočna izolativnost R'w=30 dB, opremljeno s ključavnico</t>
  </si>
  <si>
    <t xml:space="preserve"> - O.T5-307b, okno, dimenzija zidarske odprtine  2,32 x 2,1 m, parapet viš. 0 m, brez odpiranja</t>
  </si>
  <si>
    <t xml:space="preserve"> - O.T5-308a, balkonska vrata, dimenzija zidarske odprtine  1,01 x 2,1 m, parapet viš. 0 m, zvočna izolativnost R'w=30 dB, opremljeno s ključavnico</t>
  </si>
  <si>
    <t xml:space="preserve"> - O.T5-308b, okno, dimenzija zidarske odprtine  2,32 x 2,1 m, parapet viš. 0 m, brez odpiranja</t>
  </si>
  <si>
    <t xml:space="preserve"> - O.T5-309a, balkonska vrata, dimenzija zidarske odprtine  1,01 x 2,1 m, parapet viš. 0 m, zvočna izolativnost R'w=30 dB, opremljeno s ključavnico</t>
  </si>
  <si>
    <t xml:space="preserve"> - O.T5-309b, okno, dimenzija zidarske odprtine  2,32 x 2,1 m, parapet viš. 0 m, brez odpiranja</t>
  </si>
  <si>
    <t xml:space="preserve"> - O.T5-310a, balkonska vrata, dimenzija zidarske odprtine  1,01 x 2,1 m, parapet viš. 0 m, zvočna izolativnost R'w=30 dB, opremljeno s ključavnico</t>
  </si>
  <si>
    <t xml:space="preserve"> - O.T5-310b, okno, dimenzija zidarske odprtine  2,32 x 2,1 m, parapet viš. 0 m, brez odpiranja</t>
  </si>
  <si>
    <t xml:space="preserve"> - O.T6-301, okno, dimenzija zidarske odprtine  0,8 x 1,2 m, parapet viš. 0,9 m, požarna odpornost  EI 60</t>
  </si>
  <si>
    <t xml:space="preserve"> - višina stene do 3,50 m, debeline 10 cm, brez požarne zaščite</t>
  </si>
  <si>
    <t xml:space="preserve"> - višina stene do 3,50 m, debeline 12,5 cm, brez požarne zaščite</t>
  </si>
  <si>
    <t xml:space="preserve"> - višina stene do 3,50 m, debeline 12,5 cm, požarna zaščita EI60</t>
  </si>
  <si>
    <t xml:space="preserve"> - višina stene do 3,50 m, debeline 15 cm, brez požarne zaščite</t>
  </si>
  <si>
    <t xml:space="preserve"> - višina stene do 3,50 m, debeline 15 cm, požarna zaščita EI60</t>
  </si>
  <si>
    <t xml:space="preserve"> - višina stene do 3,50 m, debeline 20 cm, brez požarne zaščite</t>
  </si>
  <si>
    <t xml:space="preserve"> - višina stene do 3,50 m, debeline 20 cm, požarna zaščita EI60</t>
  </si>
  <si>
    <t xml:space="preserve"> - višina stene do 3,50 m, debeline 30 cm, brez požarne zaščite</t>
  </si>
  <si>
    <t xml:space="preserve"> - višina stene do 3,50 m, debeline 10 cm</t>
  </si>
  <si>
    <t xml:space="preserve"> - višina stene do 3,50 m, debeline 12,5 cm</t>
  </si>
  <si>
    <t xml:space="preserve"> - višina stene do 3,50 m, debeline 15 cm</t>
  </si>
  <si>
    <t xml:space="preserve"> - višina stene do 3,50 m, debeline 20 cm</t>
  </si>
  <si>
    <t xml:space="preserve"> - višina stene do 3,50 m, debeline 25 cm</t>
  </si>
  <si>
    <t xml:space="preserve"> - višina stene do 3,50 m, debeline 30 cm</t>
  </si>
  <si>
    <t xml:space="preserve"> - višina stene do 3,50 m, debeline 20 cm, toplotnoizolativna stene - toplotna izolacija po celotni debelini stene</t>
  </si>
  <si>
    <t>Sondažna dela za ugotovitev stanja, sestavnih delov in sestave slojev stavbnega pohištva. 
Izdelati je potrebno poročilo.
Dela izvajati pod nadzorom ZVKD.</t>
  </si>
  <si>
    <t>Sondažna dela za ugotovitev stanja, sestavnih delov in sestave slojev obstoječih tlakov. 
Izdelati je potrebno poročilo.
Dela izvajati pod nadzorom ZVKD.</t>
  </si>
  <si>
    <t>Sondažna dela za ugotovitev stanja, sestavnih delov in sestave slojev obstoječe ograje. 
Izdelati je potrebno poročilo.
Dela izvajati pod nadzorom ZVKD.</t>
  </si>
  <si>
    <t xml:space="preserve">OPOMBA: </t>
  </si>
  <si>
    <t>Vse kable, podane v tehničnem popisu, je izvajalec dolžan obojestransko priključiti</t>
  </si>
  <si>
    <t>Vsi kabli morajo imeti na obeh straneh trajne oznake kabla.</t>
  </si>
  <si>
    <t>V ceno montaže mora biti zajeta uporaba dvižne košare, odrov in ostalih pripomočkov za delo na višini.</t>
  </si>
  <si>
    <t>V ceno mora biti zajeto sprotno vrisovanje sprememb , ki so se izvedle drugače kot je bilo navedeno v PZI dokumentaciji</t>
  </si>
  <si>
    <t>Dobava opreme pomeni dobavo v obsegu, ki omogoča funkcionalno delovanje, vključno z vsem priključnim in pritrdilnim materialom.</t>
  </si>
  <si>
    <t>Montaža opreme pomeni namestitev na način, ki omogoča, da naprava ali element opravlja svojo funkcijo. V ceno so vključeni vsi pripomočki, ki izvajalcu omogočajo montažo.</t>
  </si>
  <si>
    <t>Izbor ponudnikov po posameznih področjih el. materiala in opreme, ki so navedeni, pomeni, da je potrebno ponuditi enakovredne s podobnimi karakteristikami in kvaliteto.</t>
  </si>
  <si>
    <t>Potrebno je upoštevati tipizirano opremo iz tipizacije UKC Maribor</t>
  </si>
  <si>
    <t>Zunanja svetilka, na kandealbru višine H=8m, komplet s tipskim temeljem</t>
  </si>
  <si>
    <t>Zunanja svetilka tip, na kandealbru višine H=6m, komplet s tipskim temeljem</t>
  </si>
  <si>
    <t>bremensko stikalo 100/20A-3p</t>
  </si>
  <si>
    <t>Dobava in montaža UPS 30 kVA, avtonomije 10 minut, 3 fazni vhod, 3 fazni izhod; 35A po fazi</t>
  </si>
  <si>
    <t xml:space="preserve">Odklop in začasni priklop el. razdelilcev, ki so potrebni za nemoteno delo na objektih </t>
  </si>
  <si>
    <t>Demontaža in ponovna montaža diesel el. agregata 250kVA</t>
  </si>
  <si>
    <t>mrežno stikalo tip HPE Flexnetwork 5510 HI z 2 x 10g SFP Single Mode modulom</t>
  </si>
  <si>
    <t>Vgradnja obstoječe opreme ALCATEL  v komunikacijsko omaro</t>
  </si>
  <si>
    <t>razširitev obstoječe telefonske centrale</t>
  </si>
  <si>
    <t>Širitev obstoječega DECT sistema</t>
  </si>
  <si>
    <t>pridobitev potrebnih licenc za DECT sistem</t>
  </si>
  <si>
    <t>SOFTWARE nadgradnja obstoječega sistema</t>
  </si>
  <si>
    <t>Dobava in montaža tel. aparata tip ALCATEL 8019S</t>
  </si>
  <si>
    <t>Dobava in montaža tel. aparata GIGASET S650HPRO</t>
  </si>
  <si>
    <t>TV monitor  diagonale 65" (165 cm), npr.  65P725 4K UHD TCL</t>
  </si>
  <si>
    <t>Videokonferenčna oprema</t>
  </si>
  <si>
    <t>Logitech MeetUp  videokonferenčni komplet  z zmogljivo kamero, vgrajenimi 3x mikrofoni in zvočniki, komplet s stenskim nosilcem, USB povezava. Oprema deluje z večino poslovnih aplikacij (Zoom, Vidyo, LifeSize Cloud, BroadSoft, Cisco Jabble, Skype for Business..)</t>
  </si>
  <si>
    <t>Opomba: oprema je proizvajalca Zettler, ki je v tipizaciji UKC Maribor</t>
  </si>
  <si>
    <t>Monitor-31,5" -4k-monitor, diagonala zaslona: 80cm / 31,50", tip zaslona: AMVA, format zaslona: 16:9, največja ločljivost: 3840×2160, vidni kot: 178°/178°</t>
  </si>
  <si>
    <t>Priklop 230 V za potrebe napajanja TV ojačevalnikov in napajalnih enot satelitskih sistemov</t>
  </si>
  <si>
    <t xml:space="preserve">OPOMBA : 
- Interni promo kanali delujejo samo v kombinaciji z DVB-T HD kompatibilnimi TV sprejemniki </t>
  </si>
  <si>
    <t xml:space="preserve"> - kapaciteta je 1,9 l/s</t>
  </si>
  <si>
    <t xml:space="preserve"> - hrup kompresorja ne sme presegati 55 dB (ISO 2150:2004 in ISO 9614-2)</t>
  </si>
  <si>
    <t>- mere: 760 x 690 x 840 mm</t>
  </si>
  <si>
    <t>- teža: 120 kg</t>
  </si>
  <si>
    <t>Navezava cevnih razvodov medicinskih plinov (3 plini) na tovarniško izvedene bolnišnične kanale</t>
  </si>
  <si>
    <t xml:space="preserve">kpl </t>
  </si>
  <si>
    <t>Globinsko vrtanje  vrtine s sistemom dvojne rotacije fi 152/127 oz. po metodi obloženega vrtanja do predvidene globine vrtanja. Po potrebi  vključen odvzem vzorcev na 3-5 m iz 10% vrtin. Globina in število vrtin mora zagotoviti delovanje toplotne črpalke izhodne moči do 100 kW. (predvidoma 16 vrtin globine 125 m)</t>
  </si>
  <si>
    <t>Dobava in vgradnja geosonde - cevi dimenzije 4x (32x3,0 mm, SDR 11, PE 100 RC) v izdelano vrtino. Preizkušanje vgrajene sonde na pretok in tlak. Dobava injektirne cevi in uteži geosonde je vključena v postavko. Vgradijo se vse sonde, ki so potrebne za nemoteno delovanje toplotne črpalke. Cevi geosonde so izdelane skadno z EN-12201. (predvidoma 16 vrtin globine 125 m)</t>
  </si>
  <si>
    <t>Dobava in montaža vodno hlajenega hladilnika/grelnika tekočin (toplotna črpalka), v kompaktni izvedbi, za ogrevanje/hlajenje vode z ekološkim hladilnim sredstvom R1234ze (GWP&lt;10), visokotemperaturne izvedbe, za ogrevanje vode z izstopno temperaturo iz kondenzatorja vse do +75°C</t>
  </si>
  <si>
    <t>Naprava, ter proizvajalec naprave, naj bosta certificirana po glavnih in priznanih standardih in smernicah in s tem zagotavljata ustrezen nivo kvalitete in skladnost z EU zakonodajo (CE, EUROVENT, ISO14000, Ecodesign direktiva 2009/125/EC, direktive o tlačnih posodah 2014/68/EU, direktiva o strojih 2006/42/EC, direktiva o električni ustreznosti 2014/35/EU, direktiva o elektromagnetni ustreznosti 2014/30/EU, varnostne direktive EN 60204–1 / EN 60335-2-40, ipd.)</t>
  </si>
  <si>
    <t>Oprema mora biti v tovarni pred odpremo popolnoma testirana skladno z njeno uporabo ter zakoni in smernicami v EU (tlačna trdnost &gt;38bar, elektronski test morebitnega puščanja hladiva, vakuumski test do 2 torr, električni "šok" testi, ipd.), ter poskusno zagnana pri nominalnih pogojih. Naprava se dobavi z ustrezno tovarniško polnitvijo hladiva ter mazalnega olja.</t>
  </si>
  <si>
    <t>Naprava naj bo primerna za notranjo postavitev, nosilno ogrodje pa naj bo narejeno iz kvalitetnega galvansko zaščitenega in dodatno epoksi barvanega jekla, z ustreznimi protivibracijskimi podstavki za preprečitev prenosa vibracij na podstavek oziroma nosilno konstrukcijo.</t>
  </si>
  <si>
    <t>V ohišje naj sta vgrajena eden ali dva hladilna kroga naprave (odvisno od velikosti), pol-hermetični vijačni "screw" kompresorji, vodno hlajena ploščni ali cev-v-cevi (Shell &amp; Tube) uparjalnik in kondenzator, naprava polnjena s hladilnim sredstvom R1234ze, ustreznim mazalnim oljem ter grelci le-tega, elektro-krmilna omara ter ostale mehanske, električne in krmilne komponente ki zagotavljajo zahtevano funkcionalnost ter varno in zanesljivo delovanje naprave kot celote.</t>
  </si>
  <si>
    <t>Kompresorji naj bodo frekvenčno ali invertersko krmiljeni (variabilno)!</t>
  </si>
  <si>
    <t>Kondenzatorji naj bodo v izvedbi za delovanje z višjimi temperaturnimi razlikami (min. dT=20K)!</t>
  </si>
  <si>
    <t>Dodatna oprema naprave, v kolikor ni vključena v standardno dobavo:</t>
  </si>
  <si>
    <t>* Izvedba naprave za delovanje s temperaturo izstopne vode iz uparjalnika pod +4°C (do -5°C, ti. Brine verzija)</t>
  </si>
  <si>
    <t>* Elektronski sistem za preverjanje zaporednosti in morebitni izpad faz na dovodu električne energije, ter kontrola vhodne napetosti (min/max)</t>
  </si>
  <si>
    <t>* Izvedba kondenzatorja (št. prehodov) za delovanje z višjimi temperaturnimi razlikami na kondenzatorju (do dT=20K)</t>
  </si>
  <si>
    <t>* Varnostno pretočno stikalo (varovalo pretoka) na kondenzatorju</t>
  </si>
  <si>
    <t>* Antivibracijske gumi podloge</t>
  </si>
  <si>
    <t>* Naprava v izvedbi za doseganje izstopne temperature vode iz kondenzatorja do +75°C</t>
  </si>
  <si>
    <t>* Sistem (komplet senzorjev) za detekcijo morebitnega puščanja hladilnega sredstva iz naprave</t>
  </si>
  <si>
    <t>* Vmesnik za povezavo naprave na CNS sistem objekta preko ModBus RS485 (RTU) povezave</t>
  </si>
  <si>
    <t>Nominalni tehnični podatki naprave, skladni z EN14511-3:2013 (hlajenje) ter objavljeni skladno z delegirano uredbo EU 813/2013 (ogrevanje):</t>
  </si>
  <si>
    <t>Ogrevalna moč: 105.6 kW</t>
  </si>
  <si>
    <t>Povprečni letni izkoristek SCOP: min. 5</t>
  </si>
  <si>
    <t>Povprečni letni izkoristek ηs,h: min. 190 %</t>
  </si>
  <si>
    <t>Hladilna moč: 88.7 kW</t>
  </si>
  <si>
    <t>Povprečni letni izkoristek SEER: min. 3.5</t>
  </si>
  <si>
    <t>Povprečni letni izkoristek ηs,c: min. 130 %</t>
  </si>
  <si>
    <t>Pretok hlajenega medija v uparjalniku: 4.23 l/s</t>
  </si>
  <si>
    <t>Tlačni padec hlajenega medija skozi uparjalnik: maks. 10 kPa</t>
  </si>
  <si>
    <t>Količina hlajenega medija v uparjalniku: 14 l</t>
  </si>
  <si>
    <t>Pretok ogrevanega medija v kondenzatorju: 5.17 l/s</t>
  </si>
  <si>
    <t>Tlačni padec ogrevanega medija skozi kondenzator: maks. 10 kPa</t>
  </si>
  <si>
    <t>Količina ogrevanega medija v kondenzatorju: 20 l</t>
  </si>
  <si>
    <t>Projektni podatki - ogrevanje:</t>
  </si>
  <si>
    <t>Ogrevalna moč: 90.18 kW</t>
  </si>
  <si>
    <t>Temperaturni režim na kondenzatorju: 50/60°C, glikol/voda 30/70%</t>
  </si>
  <si>
    <t>Temperaturni režim na uparjalniku: 10/5°C, glikol/voda 30/70%</t>
  </si>
  <si>
    <t>Projektni podatki - hlajenje:</t>
  </si>
  <si>
    <t>Hladilna moč: 89.11 kW</t>
  </si>
  <si>
    <t>Temperaturni režim na kondenzatorju: 30/35°C, glikol/voda 30/70%</t>
  </si>
  <si>
    <t>Temperaturni režim na uparjalniku: 7/12°C, glikol/voda 30/70%</t>
  </si>
  <si>
    <t>Projektni podatki - priprava STV:</t>
  </si>
  <si>
    <t>Ogrevalna moč: 82.18 kW</t>
  </si>
  <si>
    <t>Temperaturni režim na kondenzatorju: 65/75°C, glikol/voda 30/70%</t>
  </si>
  <si>
    <t>Ostali podatki naprave:</t>
  </si>
  <si>
    <t>Regulacija moči: zvezno (25-100%)</t>
  </si>
  <si>
    <t>Število hladilnih krogov v sistemu: 1</t>
  </si>
  <si>
    <t>Tip hladilnega sredstva v napravi: R1234ze (GWP &lt; 10)</t>
  </si>
  <si>
    <t>Količina hladilnega sredstva v napravi: 18 kg</t>
  </si>
  <si>
    <t>Zvočna moč naprave: 89 dB(A)</t>
  </si>
  <si>
    <t>Zvočni tlak naprave (@ 1m): 79 dB(A)</t>
  </si>
  <si>
    <t>Električni podatki:</t>
  </si>
  <si>
    <t>Električno napajanje naprave: 3~, 400V/50Hz</t>
  </si>
  <si>
    <t>Nominalen delovni tok: 39 A</t>
  </si>
  <si>
    <t>Maksimalen delovni tok (MCA): 75 A</t>
  </si>
  <si>
    <t>Maksimalen zagonski tok: 153 A</t>
  </si>
  <si>
    <t>Fizični podatki:</t>
  </si>
  <si>
    <t>Dimenzije naprave (DxGxV): 2.684 x 913 x 1.020 mm</t>
  </si>
  <si>
    <t>Masa naprave (obratovalna) : 1.211 kg</t>
  </si>
  <si>
    <t>Nazivna velikost cevnih priključkov uparjalnika: 2 1/2'' VICTAULIC</t>
  </si>
  <si>
    <t>Nazivna velikost cevnih priključkov kondenzatorja: 2 1/2'' VICTAULIC</t>
  </si>
  <si>
    <t>Ustreza na primer:</t>
  </si>
  <si>
    <t>Proizvajalec: DAIKIN (Procool d.o.o.)</t>
  </si>
  <si>
    <t>Tip: EWWH090J-SS</t>
  </si>
  <si>
    <t>Kot npr. proizvajalec: DAIKIN tip FWV 07 DAF</t>
  </si>
  <si>
    <t>Enako le:</t>
  </si>
  <si>
    <t>Totalna hladilna moč: 4,0 kW</t>
  </si>
  <si>
    <t>Kot npr. proizvajalec: DAIKIN tip FWV 10 DAF</t>
  </si>
  <si>
    <t>- priključni fleksibilni cevovod za konvektorje, dimenzije fi 20 mm, dolžine 300 mm, vključno toplotna izolacija, kos 2</t>
  </si>
  <si>
    <t>- vključno zaporna krogelna pipa DN 20 na povratku, kos 2</t>
  </si>
  <si>
    <t>-enota z vrečastim filtrom in prazno enoto, z zrakotesno motorno vstopno žaluzijo z zveznim pogonom in jadrovinastim priključkom čez celotni presek:    
filter F7 l=470 mm, V =6.950 m3/h, 137/87/187 Pa</t>
  </si>
  <si>
    <t>- vlažilna enota s parnim vlažilnikom skupaj s podtlačnim sifonom, l=1200 mm
q = 6.950 m3/h, vstop: T=24°C, 5% r.v.
Izstop: 24°C, 30% r.v.
Max. zmoglivost: 45 kg/h, moč: 33,75 kW</t>
  </si>
  <si>
    <t>- vlažilna enota s parnim vlažilnikom skupaj s podtlačnim sifonom, l=1200 mm
q = 8.650 m3/h, vstop: T=24°C, 5% r.v.
Izstop: 24°C, 30% r.v.
Max. zmoglivost: 45 kg/h, moč: 33,75 kW</t>
  </si>
  <si>
    <t>Lovilna skleda pod prezračevalno napravo</t>
  </si>
  <si>
    <t>Pod prezračevalno napravo se izvede vodotesna lovilna skleda, ki se na posluževalni stran v širini toplotnih izmenjevalcev razširi do širine priključnih cevi grelnikov in hladilnikov. Lovilna skleda se izvede iz podloge iz OSB plošč in vodotesnim koritom iz pocinkane pločevine.</t>
  </si>
  <si>
    <t>Vljučno z ohišjem iz cevi iz pocinkane pločevine s pokrovom za dostop do regulatorja.</t>
  </si>
  <si>
    <t>500x400</t>
  </si>
  <si>
    <t>300x100</t>
  </si>
  <si>
    <t>- ravni preh. kos z nav. priključkom - zun. navoj</t>
  </si>
  <si>
    <t>d65/R2</t>
  </si>
  <si>
    <t>- PE-varilni končnik z vrtljivo prirobnico, d63/DN50; vključno NiRo vijaki in matice ter EPDM tesnilo z ojačitvijo</t>
  </si>
  <si>
    <t>- GGG podzemni zasun DN50 s prirobničnimi priključki, skupaj s teleskopsko vgradbeno garnituro  H=1,4m</t>
  </si>
  <si>
    <t>izolacijskimi žlebaki iz penaste gume z lepljenimi spoji s požarno odpornostjo B-s3-d0 ter toplotno prevodnostjo λ=0,04 W/mK- npr. ARMACELL ACE, 
(razvodi tople vode in cirkulacije v instalacijski kineti)</t>
  </si>
  <si>
    <t>Prof. železo za izdelavo podpor, konzol inobešal, vse  poc., vključno vijaki in matice ter gumijaste zaščite in zidni vložki (npr. sistem HILTI, SIKLA ali VALRAWEN), zmerna korozijska obremenitev, C2 po DIN EN ISO 12944-2, na instalacijah hladne vode se lahko uporabi le posebne izolirane nosilce za preprečitev nastanka kondenzacije (npr. ARMACEL ARMAFIX)</t>
  </si>
  <si>
    <t>Talna vtočna kanaleta skupaj z odtočno glavo s sifonom ter tesnilnim materialom - točno izbiro tesnenja uskladiti z izbrano vrsto talne obloge, vključno NiRo mat krtačen pokrovni profil; hor. odvod DN50, max vgradbena višina 90mm, odtočna kapaciteta 0,8l/s;  
(npr. HL ali enakovredno)</t>
  </si>
  <si>
    <t>- 1 kos plast. podometni vodokotliček z dodatno toplotno izolacijo, plovnim in odlivnim ventilom, spojno cevjo z vodovodno instalacijo ter WC-školjko pritrdilni in tesnilni material, satinirana dvokoličinska čelna tipka, vključno antikorozijsko zaščiten nosilni okvir za invalidski WC za vgradnjo v montažno steno, vključno pritrdilni in tesnilni material</t>
  </si>
  <si>
    <t>Kombiniran, tlačno kompenziran prehodni ventil, PN25, DN20, 200…1190 l/h, zun. navoj
SIEMENS: VPP46.20L0.6</t>
  </si>
  <si>
    <t>Set navojnih priključkov (2 kos) z zu. navojem G3/4"
SIEMENS: ALG142</t>
  </si>
  <si>
    <t>Porušitev in odstranitev odvodnih cevi, na trajno deponijo, ocena.</t>
  </si>
  <si>
    <t>Zaščita prečnih priključkov PVC kanalizacije z betonom. Ocena.</t>
  </si>
  <si>
    <t>NADSTREŠEK SMETI</t>
  </si>
  <si>
    <t>F</t>
  </si>
  <si>
    <t>AB PLOŠČA ZA AGREGAT</t>
  </si>
  <si>
    <t>Armirani beton za ploščo. Vkjučno nabava, izdelava in vgradnja z zgostitvijo in poravnavanjem, vodotesen, C 30/37 razred izpostavljenosti XC3,S3, Dmax 32.</t>
  </si>
  <si>
    <t>Betonsko jeklo vseh profilov. Izvedba, dobava in montaža z eventualnim čiščenjem armature, kvaliteta armature S500 B. Vračunati je betonske ali plastične distančnike za zagotovitev krovnega sloja betona. Pred betoniranjem je organizirati pravočasni prevzem armature, po nadzorni službi.</t>
  </si>
  <si>
    <t>Izdelava elaboraza začasne prometne ureditve.</t>
  </si>
  <si>
    <t>FEKALNA KANALIZACIJA</t>
  </si>
  <si>
    <t>Geodetski posnetek trase za vpis v kataster GJI</t>
  </si>
  <si>
    <t>4.2</t>
  </si>
  <si>
    <t>Pripravljalna in zaključna dela montažnih del 10%</t>
  </si>
  <si>
    <t>4.1</t>
  </si>
  <si>
    <t>Zaščita prečkanja cevi, obbetoniranje, cca 0.3m3/m.</t>
  </si>
  <si>
    <t>3.11</t>
  </si>
  <si>
    <t>Preizkus tesnost jaškov</t>
  </si>
  <si>
    <t>3.10</t>
  </si>
  <si>
    <t>Preizkus tesnost cevi</t>
  </si>
  <si>
    <t>3.9</t>
  </si>
  <si>
    <t>Izdelava priključkov cevi v jašek.</t>
  </si>
  <si>
    <t>3.8</t>
  </si>
  <si>
    <t>Izdelava PE jaška, krožnega prereza s premerom 100 cm, globokega od 3,0 m do 4,0 m. Konusni zaključek premera 60cm, dno s smerno muldo. Vključno z vgradnjo LTŽ pokrova 400kN premera 60cm in AB prstanom.</t>
  </si>
  <si>
    <t>3.7</t>
  </si>
  <si>
    <t>Izdelava PE jaška, krožnega prereza s premerom 100 cm, globokega od 3,0 m do 4,0 m. Konusni zaključek premera 60cm, dno s smerno muldo. Vključno z vgradnjo LTŽ pokrova 125kN premera 60cm in AB prstanom.</t>
  </si>
  <si>
    <t>3.6</t>
  </si>
  <si>
    <t>Izdelava PE jaška, krožnega prereza s premerom 60 cm, globokega do 1,0 m. Zaključek premera 60cm, dno s smerno muldo. Vključno z vgradnjo LTŽ pokrova 400kN premera 60cm in AB prstanom.</t>
  </si>
  <si>
    <t>3.5</t>
  </si>
  <si>
    <t>Izdelava PE jaška, krožnega prereza s premerom 60 cm, globokega do 1,0 m. Zaključek premera 60cm, dno s smerno muldo. Vključno z vgradnjo LTŽ pokrova 125kN premera 60cm in AB prstanom.</t>
  </si>
  <si>
    <t>3.4</t>
  </si>
  <si>
    <t>Izdelava kanalizacije iz PE cevi, SN8, vgrajenih na podložno plast iz zmesi kamnitih zrn, premera 30 cm</t>
  </si>
  <si>
    <t>3.3</t>
  </si>
  <si>
    <t>Izdelava kanalizacije iz PE cevi, SN8, vgrajenih na podložno plast iz zmesi kamnitih zrn, premera 25 cm</t>
  </si>
  <si>
    <t>3.2</t>
  </si>
  <si>
    <t>Izdelava kanalizacije iz PE cevi, SN8, vgrajenih na podložno plast iz zmesi kamnitih zrn, premera 20 cm</t>
  </si>
  <si>
    <t>3.1</t>
  </si>
  <si>
    <t>2.9</t>
  </si>
  <si>
    <t>Zasip cevi z izkopanim materialom, po plasteh po 30cm z utrjevanjem, strojno, spodnja cona. Lahko se uporabimo izkopan gramoz, po predhodni potrditvi geomehanika.</t>
  </si>
  <si>
    <t>2.8</t>
  </si>
  <si>
    <t xml:space="preserve">Zasip cevi z gramozom, po plasteh po 30cm z utrjevanjem, strojno, zgornja cona. V območju utrjenih površin se jarek zasipa do višine zgornjega ustroja in komprimira na vrednost 30 MN/m2. </t>
  </si>
  <si>
    <t>2.7</t>
  </si>
  <si>
    <t>2.6</t>
  </si>
  <si>
    <t>Planum naravnih temeljnih tal v lahki zemljini, do +-3cm.</t>
  </si>
  <si>
    <t>2.5</t>
  </si>
  <si>
    <t>Ročni izkop in zasip pri križanjih z obstoječimi.
cevovodi, ter v bližini ostalih komunalnih inštalacij</t>
  </si>
  <si>
    <t>2.4</t>
  </si>
  <si>
    <t>Strojni izkop v terenu lll-lV kategorije, širine do 1.0m, globine do 1.0, z odlaganjem 1m od roba gradbene jame, z izvedbo vseh zaščitnih in varnostnih ukrepov.</t>
  </si>
  <si>
    <t>2.3</t>
  </si>
  <si>
    <t>Strojni izkop v terenu lll-lV kategorije, širine do 1.0m, globine od 1,0 do 2,0m, z odlaganjem 1m od roba gradbene jame, razpiranje jarka, z izvedbo vseh zaščitnih in varnostnih ukrepov.</t>
  </si>
  <si>
    <t>2.2</t>
  </si>
  <si>
    <t xml:space="preserve">Strojni izkop v terenu lll-lV kategorije, širine do 1.5m, globine od 3,0 do 4,0m, z odlaganjem 1m od roba gradbene jame, razpiranje jarka, z izvedbo vseh zaščitnih in varnostnih ukrepov. </t>
  </si>
  <si>
    <t>2.1</t>
  </si>
  <si>
    <t>Zavarovanje gradbišča v skladu s predpisi o varstvu pri delu, obračun po dejanskih stroških.</t>
  </si>
  <si>
    <t>Rušenje obstoječega LM in odvoz na trajno deponijo.</t>
  </si>
  <si>
    <t>Rušenje asfalta z odvozom na trajno deponijo</t>
  </si>
  <si>
    <t>Zakoličba nove kanalizacije.</t>
  </si>
  <si>
    <t>Zakoličba obstoječe kanalizacije.</t>
  </si>
  <si>
    <t>CEVNA POŠTA</t>
  </si>
  <si>
    <t>CEVNA POŠTA SKUPAJ:</t>
  </si>
  <si>
    <t>POSTAJA TIP EWS AC 3000 OD 110 Z RFID</t>
  </si>
  <si>
    <t>POSTJA TIP TITAN AC3000 Z 2X RFID- OD110</t>
  </si>
  <si>
    <t>KRETNICA  110/3 AC 3000 OD 110</t>
  </si>
  <si>
    <t>IZMETNA KOŠARA</t>
  </si>
  <si>
    <t xml:space="preserve">STOJALO ZA TRANSPORTNE KONTEJNERJE   OD63-ND124- </t>
  </si>
  <si>
    <t>KONČNO STIKALO-AC optični 281050/CZT6-P0200501</t>
  </si>
  <si>
    <t>NAPAJALNIK 24 VDC/5A Metal, 115-240V 47-63 Hz</t>
  </si>
  <si>
    <t>CEVOVOD FI110X2,3mm  RAL 7000</t>
  </si>
  <si>
    <t>CEVNI LOK R=550mm FI110</t>
  </si>
  <si>
    <t>CEVNE SPOJKE FI 110x2,3x110, RAL 7000</t>
  </si>
  <si>
    <t>CEVNA OBJEMKA fi 110 MPN-RC</t>
  </si>
  <si>
    <t>REDUKCIJSKI ELEMENT OD110</t>
  </si>
  <si>
    <t>CEVNE SPOJKE CR FI110</t>
  </si>
  <si>
    <t>CEVNI LOK 110X2,3/90,R=650- TRANSPARENT</t>
  </si>
  <si>
    <t>CEVOVOD FI 110X2,3  -TRANSPARENT</t>
  </si>
  <si>
    <t>NOSILEC  KRETNIC</t>
  </si>
  <si>
    <t>POGON SD6  230/400V 2,2 KW</t>
  </si>
  <si>
    <t>KRMILJENJE 5,5-8A SD6 LU</t>
  </si>
  <si>
    <t>Montažni pribor za agregat SD6</t>
  </si>
  <si>
    <t>GIBLJIVA CEV ZRAKA  63 -siva L=1 M</t>
  </si>
  <si>
    <t xml:space="preserve">DUŠILEC ZVOKA OD 63 za pogon SD4-SD7 D63/110XL600/720 </t>
  </si>
  <si>
    <t>Reducirni kos OD 110/90</t>
  </si>
  <si>
    <t>REDUCIR OBROČ FI 160/110</t>
  </si>
  <si>
    <t>CEVNI LOK 90 FI 110</t>
  </si>
  <si>
    <t>CEVOVOD FI 110mm</t>
  </si>
  <si>
    <t>Koleno fi 110  90°</t>
  </si>
  <si>
    <t>STIKALO KG32 T203</t>
  </si>
  <si>
    <t>ZAŠČITNA  CEV  KABLA</t>
  </si>
  <si>
    <t>CEV SAPA 13,5 m</t>
  </si>
  <si>
    <t>DILETACIJA FI 110 RAL 7000</t>
  </si>
  <si>
    <t>POŽARNA OBJEMKA CFS-CP 110/4"</t>
  </si>
  <si>
    <t>OGNJEODPORNA ELESTIČNA TESNILNA MASA TIP 601S-WE</t>
  </si>
  <si>
    <t>VIJAČNO SIDRO HUS3-A 6X35 M8/16</t>
  </si>
  <si>
    <t>ELEKTRIČNI VODNIK TIP 3x2x0,6mm + 2,5x1,5</t>
  </si>
  <si>
    <t>ELEKTRIČNI VODNIK TIP 3x2,5mm MEHKI</t>
  </si>
  <si>
    <t>TRANSPORTNI KONTEJNER FI 110</t>
  </si>
  <si>
    <t>GRADBENA DELA:</t>
  </si>
  <si>
    <t>Slikopleskarsko popravilo sten in stropov- vidnih okrog prebojev  CZP z zščito in čiščenje prostorov</t>
  </si>
  <si>
    <t>DELO:</t>
  </si>
  <si>
    <t>Inštalacija postaj in kretnic</t>
  </si>
  <si>
    <t>Prehodi odprtine za glavni cevovod fi 110 mm med etažami in hor. povezavami, vrtranje lukenj fi 130 mm v armiran beton deb.30 cm</t>
  </si>
  <si>
    <t>Prehodi - odprtine za glavni cevovd fi 110 med etažami in hor. povezavami, vrtanje lukenj fi 130 mm v armiran beton deb.20 cm</t>
  </si>
  <si>
    <t>Inštalacija cevovodov za cevno pošto</t>
  </si>
  <si>
    <t>MEDICINSKI KANALI</t>
  </si>
  <si>
    <t>MEDICINSKI KANALI SKUPAJ:</t>
  </si>
  <si>
    <t>Nabava, dobava in montaža notranjih suhomontažnih lesenih vrat:
- kovinski podboj, prašno barvan, barva po izboru projektanta,
- lesena krila iz panelne ali vezane plošče, finalno zaključeno s ultrapas folijo
 - trikrat nasadila
- vrata opremljena z ključavnico
- kljuka kot.npr.Hoppe Paris
Komplet z vsemi potrebnimi dodatnimi deli in materiali
Izdelati po shemi.</t>
  </si>
  <si>
    <t xml:space="preserve"> - 1kos stenska svetilka dolžine 60 cm, montaža nad ogledalom</t>
  </si>
  <si>
    <t xml:space="preserve"> Pred izdelavo stavbnega pohištva je potrebno preveriti oblikovne zahteve iz načrtov arhitekture ter shem oken in vrat ter požarne, tolotnoizolativne in zvočnoizolativne zahteve ter zahteve varnosti in zdravja pri delu za vsak posamezen element.                                                                            Za vrata se predvidi generalni ključ do 5 nivojev. Točna dostopnost posameznih prostorov se določi skupaj z naročnikom</t>
  </si>
  <si>
    <t>Restavriranje Sgrafitta s patrizanskim motivim v vhodni avli, dim. cca 4000 x 200 cm.
Restavratorsko popravilo in obnova.</t>
  </si>
  <si>
    <t>strešno okno kot prezračevalnik za ODT, dim. 0,8 x 1,2 m vključno s senčilom na zunanji strani</t>
  </si>
  <si>
    <t>Nabava, dobava in montaža ALU strešnih oken:
 - ALU profili s prekinjenim toplotnim mostom, globina vgradnje 85 mm
 - okno zastekljeno z dvoslojnim izolacijskim steklom Ug=1,1 W/m2K, tgi distančnik, Rw=32dB
 - skupna toplotna prevodnost okna Uw=1,36 W/m2K ali manj
 - okovje Roto 540i ali enakovredno
 - barva po dogovoru s projektantom
 - montaža v gradbeno osnovo z vijaki, prostor zapolnjen z izolativno peno
 - avtomatsko odpiranje s povezavo na sistem ODT                                                                                 - senčilo na zunanji strani (el. pogon)</t>
  </si>
  <si>
    <t>Dobava in montaža obloge stropa podstrešja.
Strešna poševnina, stropna obloga s kovinsko podkonstrukcijo z obešali, pritrjeno na strešno konstrukcijo iz lesenih špirovcev. 
Sestava: 
- izolacija iz mineralne volne (A1/A2 - negorljiv), toplotna prevodnost 0,035 W/mK, kot napr. Knauf Insulation NaturBoard Venti, debelina izolacijskega sloja 310 mm, izolacija vstavljena med špirovce strešne konstrukcije in spodaj dodano podkonstrukcijo 
- parna zapora, lepljeni stiki
- dodaten profil za zagotovitev zralnega sloja - instalacijske ravnine, deb. 4 cm
- dvoslojna obloga iz trde mavčne plošče tipa GKFI debeline 1,25cm, kot napr. Knauf Diamant. Izvedba s kovinsko podkonstrukcijo sestavljeno iz osnovnih in nosilnih profilov neposredno pritrjenih z direktnimi obešali, profili so izdelani iz pocinkane jeklene pločevine
kot napr. Knauf podstrešna obloga D612</t>
  </si>
  <si>
    <t>Izdelava fasade objekta z zaključnim tankoslojnim ometom. Vsa dela vključno izdelava vseh špalet, zaključkov in vogalov z vsem potrebnim materialom (zaključni profili,...).
Sestava:
- toplotne izolacija: toplotna izolacija iz plošč iz kamene mineralne volne (A1/A2 - negorljivo) deb. 20 cm, λ=0,034 WmK, kot napr. Knauf Insulation SmartWall N C1
- podometni sloj, steklena mrežica, vmesni premaz
- izdelava zaključnega sloja, zrno 1,5 mm,  v barvi po izboru projektanta. Zaključni sloj mora biti visoko hidrofoben s 
lastnostjo zmanjšanega oprijem delcev umazanije. 
Sistem mora biti prilagojen tipu toplotne izolacije in preverjen v kot celota.
Napr. StoTherm Mineral.</t>
  </si>
  <si>
    <t>Dobava in izdelava horizontalne obloge stopne površine teras   kot podlaga za finalni fasadni omet.
Sestava:
- spuščena stropna obloga z vodoravno spodnjo ploskvijo iz vodoodpornih plošč deb 12,5 mm, kot napr. Fermacell Powerpanel H2O
-  tipska podkonstrukcija iz profilov iz pocinkane jeklene pločevine z nonius spodnjim in zgornjim delom / navojno palico M 8*, pritrjeno na nosilni strop
- toplotna izolacija iz mineralne volne (A1/A2 - negorljivo), toplotna prevodnost 0,035 W/mK, kot napr. Knauf Insulation NaturBoard Venti, deb. 150 mm.
Vključno s pripravo površine za nadaljnjo obdelavo. 
Vključno z izvedbo vseh zaključkov, pripravo za vgradnjo žaluzij,  svetil in ostalih instalacijskih elementov v stropu.</t>
  </si>
  <si>
    <t>Dobava in izdelava sestave stene nad zastekljeno steno na terasah.
Jeklena podkonstrukcija iz kvadratnih cevi ni predmet te postavke.
Sestava:
- stenska obloga iz vodoodpornih plošč deb 12,5 mm, pritrjena na jekleno podkonstrukcijo, kot napr. Fermacell Powerpanel H2O
- toplotna izolacija iz mineralne volne (A1/A2 - negorljivo), toplotna prevodnost 0,035 W/mK, kot napr. Knauf Insulation NaturBoard Venti, deb. 100 mm
- stenska obloga iz vodoodpornih plošč deb 12,5 mm, pritrjena na jekleno podkonstrukcijo, kot napr. Fermacell Powerpanel H2O
Vključno s pripravo površine za nadaljnjo obdelavo. 
Vključno z izvedbo vseh zaključkov.
Glej detajl D2.</t>
  </si>
  <si>
    <t>Dobava in izdelava sestave fasadne obloge stene med zastekljenimi stenami vključno s špaleto.
Sestava:
- stenska obloga iz vodoodpornih plošč deb 12,5 mm, pritrjena na jekleno podkonstrukcijo sten, kot napr. Fermacell Powerpanel H2O
- toplotna izolacija iz mineralne volne (A1/A2 - negorljivo), toplotna prevodnost 0,035 W/mK, kot napr. Knauf Insulation NaturBoard Venti, deb. 100 mm
 -  2x trda mavčna plošča tipa GKFI debeline 1,25cm, kot napr. Knauf Diamant.
Stena kitana, bandažirana in brušena, pripravljena na nadaljnjo obdelavo. V ceni potrebno upoštevati stik stene s stropom. Komplet z vsemi potrebnimi dodatnimi deli in materiali.
Upoštevati sistemsko rešitev, izvedba po navodilih proizvajalca.
V steni izdelati utor za odtočno cev in ga obložiti z profilom iz RF pločevine.
Vključno s pripravo površine za nadaljnjo obdelavo. 
Vključno z izvedbo vseh zaključkov.
Glej detajl D2.</t>
  </si>
  <si>
    <t>Izdelava fasade objekta z zaključnim tankoslojnim ometom. Vsa dela vključno izdelava vseh špalet, zaključkov in vogalov z vsem potrebnim materialom (zaključni profili,...).
Sestava:
- toplotne izolacija: toplotna izolacija iz plošč iz kamene mineralne volne (A1/2 - negorljivo) deb. 10 cm, λ=0,034 WmK, kot napr. Knauf Insulation SmartWall N C1
- podometni sloj, steklena mrežica, vmesni premaz
- izdelava zaključnega sloja, zrno 1,5 mm,  v barvi po izboru projektanta. Zaključni sloj mora biti visoko hidrofoben s 
lastnostjo zmanjšanega oprijem delcev umazanije. 
Sistem mora biti prilagojen tipu toplotne izolacije in preverjen v kot celota.
Napr. StoTherm Mineral.</t>
  </si>
  <si>
    <t>Predvidna demontaža in obnova obstoječih dvojnih škatlastih lesenih oken.
Poškodovani deli ona se popravijo ali zamenjajo.
Okovje se zamenja z novim.
V okenska se vgradi nova zasteklitev (gmax 0,49), notranja se izvede kot termopan, lepljena varnostna (VSG).
Vgradijo se nova dvojna silikonska tesnila.
Okno se očisti vseh nanosov barve, površina se obdela in opleska.
Notranja polica se obnovi.
Izvedbo mora potrditi ZVKD.</t>
  </si>
  <si>
    <t>Nabava, dobava in montaža vrat kot replika obstoječih.
V ceni zajeti sondažna dela za ugotovitev stanja in sestave obstoječih vrat in izdelava posnetka obstoječih vrat.
Izvedbo mora potrditi ZVKD.
Na osnovi obstoječih vrat izdelati nova vrata z prosodobljeno zasteklitvijo (gmax 0,49) in tesnenjem:
 - leseni zastekljeni elementi iz hrasta
 - barva po izbori projektanta
 - vsa stekla so lepljena varnostna (VSG, EN 14449)
 - skupna toplotna prevodnost vrat Uw=1,20 W/m2K ali manj
 - montaža v gradbeno osnovo z vijaki</t>
  </si>
  <si>
    <r>
      <t>Nabava, dobava in montaža lesenih macesnovih oken:
 - lesen macesnov profili
 - barva po izbori projektanta
 - okno zastekljeno z troslojnim izolacijskim steklom U</t>
    </r>
    <r>
      <rPr>
        <vertAlign val="subscript"/>
        <sz val="10"/>
        <rFont val="Arial"/>
        <family val="2"/>
      </rPr>
      <t>g</t>
    </r>
    <r>
      <rPr>
        <sz val="10"/>
        <rFont val="Arial"/>
        <family val="2"/>
      </rPr>
      <t>=0,90 W/m</t>
    </r>
    <r>
      <rPr>
        <vertAlign val="superscript"/>
        <sz val="10"/>
        <rFont val="Arial"/>
        <family val="2"/>
      </rPr>
      <t>2</t>
    </r>
    <r>
      <rPr>
        <sz val="10"/>
        <rFont val="Arial"/>
        <family val="2"/>
      </rPr>
      <t>K, tgi distančnik, 
 - zvočna izolativnost R'w + Ctr = 32 dB (na izjavi o lastnosti mora biti 34 dB)
 - G faktor (propustnost sončnega sevanja) 0,49
 - vsa stekla so lepljena varnostna (VSG, EN 14449)
 - skupna toplotna prevodnost okna U</t>
    </r>
    <r>
      <rPr>
        <vertAlign val="subscript"/>
        <sz val="10"/>
        <rFont val="Arial"/>
        <family val="2"/>
      </rPr>
      <t>w</t>
    </r>
    <r>
      <rPr>
        <sz val="10"/>
        <rFont val="Arial"/>
        <family val="2"/>
      </rPr>
      <t>=0,94 W/m</t>
    </r>
    <r>
      <rPr>
        <vertAlign val="superscript"/>
        <sz val="10"/>
        <rFont val="Arial"/>
        <family val="2"/>
      </rPr>
      <t>2</t>
    </r>
    <r>
      <rPr>
        <sz val="10"/>
        <rFont val="Arial"/>
        <family val="2"/>
      </rPr>
      <t>K ali manj
 - zrakotesnost po EN 12207 - razred 4 
 - vodotesnost po EN 12208 - razred 9a 
 - barva po dogovoru s projektantom
 - montaža v gradbeno osnovo z vijaki
 - RAL vgradnja
 - v ceni upoštevati notranjo leseno okensko polico po detajlu, enaka obdelava kot okvir okna, zunanja okenska police zajeta v kleparskih delih
 - kljuka kot napr. Hoppe Paris
Upoštevati shemo okna.
Vse zunanje zasteklitve, ki so od tal oddaljene manj kot 100 cm morajo biti varnostne, tudi če to v opisu in shemi ni posebej označeno.
Uporabiti sistemsko certificirano rešitev.</t>
    </r>
  </si>
  <si>
    <t xml:space="preserve"> Estrihe je potrebno izvajati s prekinitvami (dilatacijami). Kjer je zaradi ohranjanja obstoječih višin, višina sestava manjša od dopustne se predvidi dodatna armatura. 
 Upoštevati je potrebno: 
 -  SIST EN 13813 Materiali za estrihe 
 - SIST EN 197-1 Cement – vezivo za cementne estrihe 
 - SIST EN 13454 Veziva za estrihe na osnovi kalcijevega sulfata 
 - SIST EN 14016 Veziva za magnezitne estrihe 
 - SIST EN 12620 Agregat za beton 
 - SIST EN 934-2 Kemijski dodatki za beton 
- SIST EN 10080 Armatura 
 - SIST EN 14889-1 Jeklena vlakna za beton 
 - SIST EN 14889-2 Polimerna vlakna za beton   </t>
  </si>
  <si>
    <t xml:space="preserve"> Upoštevati je potrebno: 
-  SIST EN 13300  Barve in premazna sredstva ter sistemi za zidove in stropove v notranjih prostorih 
 - SIST EN 1062-1  Barve in premazna sredstva ter sistemi za zunanje zidove (fasade) 
 - SIST EN 1504-2  Funkcijska premazna sredstva in sistemi za zaščito betonskih površin 
 - SIST EN 15824 Zunanji in notranji ometi na osnovi organskih veziv 
 - SIST EN 927 Barve in laki - Premazi in premazni sistemi za zunanjo zaščito lesa                                                         Osnovni premaz je antibakterijski. Za bolj obremenjene notranje stenske površine se predvidi lateks barva (kot npr. Domflok.)</t>
  </si>
  <si>
    <t>DDV</t>
  </si>
  <si>
    <t>SKUPAJ Z DDV</t>
  </si>
  <si>
    <t>Izdelava in predaja dokumentacije za tehnični pregled (DZO, NOV, geodetski posnetek, ...) ter izvedba šolanja kadrov uporabika, izvedba vseh zagonov naprav in sistemov, izdelava načrta evakuacije in izvlečka požarnega reda,požarni načrt za gasilce.</t>
  </si>
  <si>
    <t>PONUDNIK</t>
  </si>
  <si>
    <t xml:space="preserve">Naziv:                        </t>
  </si>
  <si>
    <t xml:space="preserve">Naslov: </t>
  </si>
  <si>
    <t>Poštna številka in kraj:</t>
  </si>
  <si>
    <t>Številka ponudbenega predračuna:</t>
  </si>
  <si>
    <t>V ………………………., dne ……………………………</t>
  </si>
  <si>
    <t>Žig</t>
  </si>
  <si>
    <t>Ime in priimek pooblaščene osebe:</t>
  </si>
  <si>
    <t>Podpis pooblaščene osebe:</t>
  </si>
  <si>
    <t xml:space="preserve">Pripravil (ime in priimek) s podpisom: </t>
  </si>
  <si>
    <t>Z.š.</t>
  </si>
  <si>
    <t>Opis</t>
  </si>
  <si>
    <t>KOL</t>
  </si>
  <si>
    <t>EM</t>
  </si>
  <si>
    <t>Cena/EM (EUR/EM)</t>
  </si>
  <si>
    <t>REKAPITULACIJA FEKALNA KANALIZACIJA</t>
  </si>
  <si>
    <t>REKAPITULACIJA TUANJA UREDITEV</t>
  </si>
  <si>
    <t>REKAPITULACIJA VODOVOD</t>
  </si>
  <si>
    <t>REKAPITULACIJA CESTNI PRIKLJUČEK</t>
  </si>
  <si>
    <t>Zap.št.</t>
  </si>
  <si>
    <t xml:space="preserve">Podroben opis </t>
  </si>
  <si>
    <t>Cena brez DDV (EUR)</t>
  </si>
  <si>
    <t>VLOŽEK ZA TRANSPORTNI KONTEJNER 110 po zahtevah uprabnika</t>
  </si>
  <si>
    <t>DROBNI MONTAŽNI MATERIAL, čepiranje transportnih kontejnerjev</t>
  </si>
  <si>
    <t xml:space="preserve">Poučevanje uporabnika , izdelava PID dokumentacije, namestitev oznak postaj in kretic skupaj z zbirno tabelo vseh postaj na vsaki postaji, shema celotne cevne poste </t>
  </si>
  <si>
    <t>zajeto v ZU</t>
  </si>
  <si>
    <t>Jeklenke za kisik vsebine V = 50 lit, opremeljene z zapornim ventilom in nastavkom za priključitev na zbirnik (4 kpl)</t>
  </si>
  <si>
    <t>Snop 12 jeklenk za kisik vsebine V = 50 lit, opremljen z zapornim ventilom in nastavkom za priključitev na zbirnik (2 kpl)</t>
  </si>
  <si>
    <t>Postaja tekočega kisika (nova lokacija), ki mora vključevati minimalno (1 kpl):</t>
  </si>
  <si>
    <t>Bolniški kanal - ena postelja
BK 1
Električni priključki:
- 3x elek. vtičnica - rdeča
- 3x elek. vtičnica - bela
- 3x izenačevanje potenciala
Informacijski priključki:
- 2x dvojna inform. vtičnica
- 1x priključek na klicno napravo
- 1x priključek za slušalke
Plinski priključki:
- 2x kisik
- 1x Kz 5 bar
- 1x vakuum
Razsvetljava:
- 1x direktna svetilka
- 1x indirektna svetilka
Dvovišinska ozemljitvena tirnica v dolžini bolniškega kanala, komplet s pridtrdilnim priborom in priklopi na ozemljitev..
Prenapetostna zaščita.
Rele za vklop bralne lučke preko bolnišničnega klicnega sistema.</t>
  </si>
  <si>
    <t>Bolniški kanal - dve postelji
BK 2
Električni priključki:
- 6x elek. vtičnica - rdeča
- 6x elek. vtičnica - bela
- 6x izenačevanje potenciala
Informacijski priključki:
- 4x dvojna inform. vtičnica
- 2x priključek na klicno napravo
- 2x priključek za slušalke
Plinski priključki:
- 4x kisik
- 2x Kz 5 bar
- 2x vakuum
Razsvetljava:
- 2x direktna svetilka
- 2x indirektna svetilka
Dvovišinska ozemljitvena tirnica v dolžini bolniškega kanala, komplet s pridtrdilnim priborom in priklopi na ozemljitev..
Prenapetostna zaščita.
Rele za vklop bralne lučke preko bolnišničnega klicnega sistema.</t>
  </si>
  <si>
    <t>Medicinski kanal v ordinaciji
MK 1
Električni priključki:
- 3x elek. vtičnica - rdeča
- 3x elek. vtičnica - bela
- 3x izenačevanje potenciala
Informacijski priključki:
- 2x dvojna inform. vtičnica
Plinski priključki:
- 2x kisik
- 1x Kz 5 bar
- 1x vakuum
Dvovišinska ozemljitvena tirnica v dolžini bolniškega kanala, komplet s pridtrdilnim priborom in priklopi na ozemljitev..
Prenapetostna zaščita.
Rele za vklop bralne lučke preko bolnišničnega klicnega sistema.</t>
  </si>
  <si>
    <t>Medicinski kanal v prostoru za posege, reanimacijo
MK 2
Električni priključki:
- 4x elek. vtičnica - IT
- 4x elek. vtičnica - IT
- 4x izenačevanje potenciala
Informacijski priključki:
- 2x dvojna inform. vtičnica
Plinski priključki:
- 2x kisik
- 1x Kz 5 bar
- 1x vakuum
- 1x oksidul
- 1x odvodna sklopka
Dvovišinska ozemljitvena tirnica v dolžini bolniškega kanala, komplet s pridtrdilnim priborom in priklopi na ozemljitev.
Prenapetostna zaščita.
Rele za vklop bralne lučke preko bolnišničnega klicnega sistema.</t>
  </si>
  <si>
    <t>skupina</t>
  </si>
  <si>
    <t>Code</t>
  </si>
  <si>
    <t>Model</t>
  </si>
  <si>
    <t>pozicija</t>
  </si>
  <si>
    <t>opis</t>
  </si>
  <si>
    <t>širina (mm)</t>
  </si>
  <si>
    <t>dolžina (mm)</t>
  </si>
  <si>
    <t>višina (mm)</t>
  </si>
  <si>
    <t>Int - Electricity monophase - Power (kW)</t>
  </si>
  <si>
    <t>Int - Electricity monophase - Power (kW) Total</t>
  </si>
  <si>
    <t>Int - Electricity tri-phase - Power (kW)</t>
  </si>
  <si>
    <t>Int - Electricity tri-phase - Power (kW) Total</t>
  </si>
  <si>
    <t>Int - Gas connection - Power (kW)</t>
  </si>
  <si>
    <t>Int - Gas connection - Power (kW) Total</t>
  </si>
  <si>
    <t>Int - Cold water - Diameter</t>
  </si>
  <si>
    <t>Int - Hot water - Diameter</t>
  </si>
  <si>
    <t>Int - Drainage 1 - Diameter</t>
  </si>
  <si>
    <t>FINE PRIPRAVE IN HLADNA KUHINJA</t>
  </si>
  <si>
    <t>B.1</t>
  </si>
  <si>
    <t>NHWSB40</t>
  </si>
  <si>
    <t>PROSTOSTOJEČ UMIVALNIK Z OMAROM ZA ODPADKE, NA KOLENO, 1 SKLEDA, MEŠALNI IZTOK IN IZTOK</t>
  </si>
  <si>
    <t>Izdelana iz nerjavečega jekla 304 AISI. Integralni polmer zadaj, ki se upravlja s kolenom. Omara za odpadke s krilnimi vrati in ročajem vključuje podporni okvir za vrečke za odpadke. Posoda mm340x365x155h z izlivom mešalnika in odtočno luknjo.</t>
  </si>
  <si>
    <t>1/2"</t>
  </si>
  <si>
    <t>1"1/2</t>
  </si>
  <si>
    <t>B.2</t>
  </si>
  <si>
    <t>EJ4H3AAAA</t>
  </si>
  <si>
    <t>HLAD.PULT 4 VRATA PRIVIH -2°+10°C-R290</t>
  </si>
  <si>
    <t>Paneli iz nerjavnega jekla AISI 304. Donji panel iz jekla AISI 430, galvanizirani stražnji panel. Debelina delovne površine 50 mm, opremljen z vgrajenim privihom v = 100 mm. Vgrajena hladilna enota. Samodejno odtajanje. Delovna temperatura: -2 + 10 °C. Brez CFC in HCFC. Plin R290 v hladilnem sistemu. Plin v peni: Ciklopentan. Certifikat razreda B (v skladu z Uredbo EU 2015/1094).</t>
  </si>
  <si>
    <t>0.27</t>
  </si>
  <si>
    <t>B.3</t>
  </si>
  <si>
    <t>TG2600UN</t>
  </si>
  <si>
    <t>DELOVNA MIZA S PRIVIHOM 2600 MM</t>
  </si>
  <si>
    <t>50 mm visoka delovna površina iz nerjavnega jekla 304 AISI, debeline 1,5 mm, robi oblikovani tako, da z njih ne kaplja, varjeni koti. Ojačane podporne palice iz nerjavnega jekla 304 AISI. Vgrajen privih v = 100 mm, polmera 10 mm._x000D_
Okroglo oblikovane noge so iz 304 AISI, premera 50 mm. Noge so nastavljive po višini (+0-50 mm).</t>
  </si>
  <si>
    <t>B.3.1</t>
  </si>
  <si>
    <t>RI2600N</t>
  </si>
  <si>
    <t>SPODNJA POLICA ZA ENOTE 2600 MM</t>
  </si>
  <si>
    <t>B.3.2</t>
  </si>
  <si>
    <t>C600N</t>
  </si>
  <si>
    <t>ENOJNI PREDAL 600 MM</t>
  </si>
  <si>
    <t>B.4</t>
  </si>
  <si>
    <t>TL1810DXPN</t>
  </si>
  <si>
    <t>DELOVNA MIZA, KORITO NA DESNI STR.+PRIVIH 1800 MM</t>
  </si>
  <si>
    <t>50 mm visoka delovna površina iz nerjavnega jekla 304 AISI, debeline 1,5 mm, robi oblikovani tako, da z njih ne kaplja, varjeni koti. Ojačana podpora iz nerjavnega jekla 304 AISI. Vgrajen zadnji privih v = 100 mm, polmera 10 mm.
Okroglo oblikovane noge so iz 304 AISI, premera 50 mm. Noge so nastavljive po višini (+0-50 mm). 
Enojno stisnjeno, zvočno izolirano korito 400x400x200v mm s prelivno cevjo in odtokom (1"1/2). Korito na desni strani.</t>
  </si>
  <si>
    <t>B.4.1</t>
  </si>
  <si>
    <t>PAC17</t>
  </si>
  <si>
    <t>ENOJNI PLASTIČNI SIFON ZA ODTOK, ZA UMIVALNIK</t>
  </si>
  <si>
    <t>B.4.2</t>
  </si>
  <si>
    <t>RI1800N</t>
  </si>
  <si>
    <t>SPODNJA POLICA 1800 MM</t>
  </si>
  <si>
    <t>B.4.3</t>
  </si>
  <si>
    <t>SHTEB1</t>
  </si>
  <si>
    <t>ENOROČ. MEŠAL. BATERIJA+DOGI IZLIV</t>
  </si>
  <si>
    <t>Eno-stopenjski gibljivi del mešalne baterije za montažo z 1 luknjo.
Kromiran zaključek.
Dolžina gibljivega dela 295 mm</t>
  </si>
  <si>
    <t>B.5</t>
  </si>
  <si>
    <t>MSG30B</t>
  </si>
  <si>
    <t>GRAVITACIJSKA SALAMOREZNICA 300MM JERMENSKI POGON</t>
  </si>
  <si>
    <t>Osnova in glavni sestavni deli izdelani iz glajenega aluminija za zagotavljanje trajnosti, visokih higienskih standardov in enostavnega čiščenja. Ostra rezila iz kaljenega jekla z zaščitnim obročem za zaščito. Enostavno odstranljiv kamen za brušenje rezil</t>
  </si>
  <si>
    <t>0.19</t>
  </si>
  <si>
    <t>B.6</t>
  </si>
  <si>
    <t>PS1800LCN</t>
  </si>
  <si>
    <t>STENSKA OMARA Z / 2 DRSNIMI VRATI 1800MM</t>
  </si>
  <si>
    <t>V celoti izdelan iz nerjavečega jekla 304 AISI, debeline 0,8 mm. Notranji varjeni okvir iz nerjavečega jekla. Prevrnjeni robovi plošče. 10-milimetrski radialni kot med dnom in zadnjo ploščo za popolno čiščenje. 50 mm zgornja in spodnja plošča. Vmesna polica, nastavljiva na treh različnih višinah. Dve drsni vrati, zvočno zaslepljeni.</t>
  </si>
  <si>
    <t>B.7</t>
  </si>
  <si>
    <t>NCVR95</t>
  </si>
  <si>
    <t>S/S 95-LITRSKI PRENOSNI KOŠ S POKROVOM NA PEDALO</t>
  </si>
  <si>
    <t xml:space="preserve">Izdelan iz nerjavnega jekla 304 AISI. </t>
  </si>
  <si>
    <t>B.8</t>
  </si>
  <si>
    <t>BP4545</t>
  </si>
  <si>
    <t>ROČNI MEŠALNIK S CEVJO IZ NERJAVEČEGA JEKLA 453MM 450W</t>
  </si>
  <si>
    <t>Ročni mešalnik s cevjo iz nerjavečega jekla in stenskim nosilcem za shranjevanje, ki prihrani prostor. Za uporabo neposredno v enolončnicah, tudi med kuhanjem. Bajonetni sistem zagotavlja enostavno odstranjevanje dodatkov. Deli v stiku s hrano - cev, rezilo, gred - popolnoma demontažni brez orodja za enostavno čiščenje. Zasnova noža z zvoncem zagotavlja sistem proti brizganju in minimalno rokovanje med delovnimi operacijami. Ravno podnožje motorja z ergonomskim ročajem za priročen oprijem. Elektronski variator hitrosti z regulacijo hitrosti ne glede na obremenitev. Elektronska nastavitev hitrosti z impulzom na gumbih + in -. Največja hitrost: 9000 vrt/min. Varnostna funkcija zahteva obe roki za zagon stroja. Zasnova za težke obremenitve: sistem dvojnega ventilatorja za hlajenje motorja. Vidna in vodoodporna (IP55) nadzorna plošča za nadzor hitrosti in opozorilna lučka za preobremenitev. Naprava za zaklepanje gredi preprečuje sprostitev med delovanjem. Dodatek za metlico je na voljo kot opcija.</t>
  </si>
  <si>
    <t>0.45</t>
  </si>
  <si>
    <t>B.8.1</t>
  </si>
  <si>
    <t>BMXRWSK</t>
  </si>
  <si>
    <t>OJAČANA METLICA ZA PRENOSNI BERMIKSER</t>
  </si>
  <si>
    <t>B.9</t>
  </si>
  <si>
    <t>9B5258</t>
  </si>
  <si>
    <t>BLE20X</t>
  </si>
  <si>
    <t>DIGITALNA VAGA 2/5- 20KG</t>
  </si>
  <si>
    <t>0.01</t>
  </si>
  <si>
    <t>B.10</t>
  </si>
  <si>
    <t>TBXPROVT</t>
  </si>
  <si>
    <t>TBX Pro MOTOR TURBOLIQUIDIZER (BREZ ORODJA), SPREMENLJIVA HITROST, 630-1700 RPM, 380-480V, 3PH, 50-60HZ</t>
  </si>
  <si>
    <t>Vključuje samo osnovo motorja. Za delujočo napravo je treba cev(e) in orodje(a) naročiti ločeno (glejte dodatno opremo). V celoti izdelana iz nerjavečega jekla in nameščena na voziček s 4 kolesi z zavorami. Hitra in enostavna nastavitev višine (razpon 250 mm). Lahko se prilagodi vsem vrstam loncev in ponv. Varnostna naprava omogoča zagon stroja le v delovnem položaju. Spremenljiva hitrost: 20 korakov od 630 do 1700 vrt/min. Nadzorna plošča z gumbi na dotik ima zaščito IP65 z nizko napetostjo.</t>
  </si>
  <si>
    <t>B.10.1</t>
  </si>
  <si>
    <t>HSSTBL</t>
  </si>
  <si>
    <t>TBX Pro NASTAVEK ZA JUHU (BREZ CEVI)</t>
  </si>
  <si>
    <t>B.10.2</t>
  </si>
  <si>
    <t>HPSTBL</t>
  </si>
  <si>
    <t>TBX Pro NASTAVEK ZA PIRE (BREZ CEVI)</t>
  </si>
  <si>
    <t>B.10.3</t>
  </si>
  <si>
    <t>T448</t>
  </si>
  <si>
    <t xml:space="preserve">TBX Pro SREDNJA CEV 448 MM </t>
  </si>
  <si>
    <t>B.11</t>
  </si>
  <si>
    <t>XBE10B</t>
  </si>
  <si>
    <t xml:space="preserve">PLANETARNI MEŠALEC-EL. 10 L 1 F </t>
  </si>
  <si>
    <t>Primeren za gnetenje, mešanje in stepanje. Ohišje iz aluminija in kovinski podstavek za popolno stabilnost. 10-litrska posoda 18/10 iz nerjavnega jekla (AISI 304). Zmogljiv asinhronski motor z elektronskim spreminjanjem hitrosti od 20 do 220 vrt/min (planetarno gibanje). Odstranljiv in razstavljiv varnostni zaslon - izdelan iz kopoliestra, brez bisfenola A (BPA) - aktivira dviganje in spuščanje posode. Naprava za prepoznavanje posode omogoča, da se mešalnec vklopi le, ko sta posoda in varnostni zaslon nameščena pravilno in drug ob drugem. Priloženi so 3 pripomočki, iz nerjavnega jekla, pralni v pomivalnem stroju: spirala, lopatka in metlica.</t>
  </si>
  <si>
    <t>0.75</t>
  </si>
  <si>
    <t>TOPLOTNA OBDELAVA</t>
  </si>
  <si>
    <t>C.1</t>
  </si>
  <si>
    <t>C.2</t>
  </si>
  <si>
    <t>TG1210PN</t>
  </si>
  <si>
    <t>DELOVNA MIZA S PRIVIHOM 1200 MM</t>
  </si>
  <si>
    <t>C.2.1</t>
  </si>
  <si>
    <t>RI1200N</t>
  </si>
  <si>
    <t>SPODNJA POLICA</t>
  </si>
  <si>
    <t>C.3</t>
  </si>
  <si>
    <t>E9BRGHDOFM</t>
  </si>
  <si>
    <t>80 L PLIN PREKUC.PONEV- DUOMAT DNO AUT.</t>
  </si>
  <si>
    <t>Primerno za zemeljski plin ali UNP. Gorilniki iz AISI 441 z optimiziranim zgorevanjem, napravo za nadzor plamena, vžigalnikom piezo in detektorjem nepravilnega plamena. Kuhalna površina iz materiala "Duomat" za pripravo hrane, in sicer za praženje, porjavitev, kuhanje na pari, pripravo omak, hitro praženje, vrenje in dušenje. Lahko se namesti na konzolo. Mehanizem za automatsko nagibanje ponve. Pokrov iz nerjavnega jekla z dvojno izolacijo. Temperaturo priprave hrane lahko nastavite s termostatom. Zunanji paneli iz nerjavnega jekla s površino Scotch Brite. Noge iz nerjavnega jekla, nastavljive po višini. Pravokotni robovi za tesno prileganje enot.</t>
  </si>
  <si>
    <t>0.1</t>
  </si>
  <si>
    <t>3/4"</t>
  </si>
  <si>
    <t>C.4</t>
  </si>
  <si>
    <t>E9GCGH4C00</t>
  </si>
  <si>
    <t>4 GORILNIKI PLIN 800 MM</t>
  </si>
  <si>
    <t>Za montažo na odprtih podstavkih, kot most ali kot konzola. Visoko učinkoviti plinski gorilniki "flower flame" z regulatorjem plamena in zaščiteno signalno lučko. Naprava za nadzor plamena je standardna oprema na gorilnikih z namenom zaščite pred nenamerno ugasnitvijo. Zunanji paneli iz nerjavnega jekla s površino Scotch Brite. Nosilci za pekače iz litega železa. Delovna površina iz stisnjenega nerjavnega jekla, ulita v enem kosu, debeline 1,5 mm. Pravokotni robovi za tesno prileganje enot.</t>
  </si>
  <si>
    <t>C.4.1</t>
  </si>
  <si>
    <t>E9BANH00O0</t>
  </si>
  <si>
    <t>ODPRT PODSTAVEK 800 MM</t>
  </si>
  <si>
    <t>Odprt podstavek za shranjevanje loncev, ponev, nizkih pekačev idr. Za montažo pod enotami 700 pri montažah v obliki "otoka" in z uporabo samo z ene strani. Izdelan iz nerjavnega jekla s površino Scotch Brite. Dobavljena z nastavljivimi nogami, višine 50 mm.</t>
  </si>
  <si>
    <t>C.4.2</t>
  </si>
  <si>
    <t>DOOREL</t>
  </si>
  <si>
    <t>VRATA ZA OMARO ZA ODPRT PODSTAVEK</t>
  </si>
  <si>
    <t>Dvokrilna vrata iz nerjavega jekla z vgrajeno ročico in magnetnim zapiralom. Možnost odpiranja z leve in desne strani.</t>
  </si>
  <si>
    <t>C.5</t>
  </si>
  <si>
    <t>E9FTGHCP00</t>
  </si>
  <si>
    <t>PLIN.ŽAR.-GLAD+REBR.KROM.POVRŠ. 800 MM</t>
  </si>
  <si>
    <t>Za montažo nad odprtim postavkom ali kot most. 2/3 gladke in 1/3 rebraste površine za pripravo jedi, iz kromiranega jekla. Primeren za uporabo zemeljskega plina ali UNP. Temperaturno območje med 130 °C in 300 °C. Pod površino za pripravo hrane se nahaja odstranljiv predal za zbiranje maščobe. Zunanji paneli iz nerjavnega jekla s površino Scotch Brite. Delovna površina iz stisnjenega nerjavnega jekla, ulita v enem kosu, debeline 1,5 mm. Pravokotni robovi za tesno prileganje enot.</t>
  </si>
  <si>
    <t>C.5.1</t>
  </si>
  <si>
    <t>C.5.2</t>
  </si>
  <si>
    <t>C.6</t>
  </si>
  <si>
    <t>E9WTNDN000</t>
  </si>
  <si>
    <t>AMBIENT.DEL.POVRŠINA, SPREDAJ ZAPRTA 400 MM</t>
  </si>
  <si>
    <t>Za montažo na podstavku hladilnik/zamrzovalnik 700, odprtih podstavkih, kot most ali kot konzola. Zunanji paneli in delovna površina iz nerjavnega jekla s površino Scotch Brite. Delovna površina iz stisnjenega nerjavnega jekla, ulita v enem kosu, debeline 1,5 mm. Pravokotni robovi za tesno prileganje enot.</t>
  </si>
  <si>
    <t>C.6.1</t>
  </si>
  <si>
    <t>E9BAND00O0</t>
  </si>
  <si>
    <t>ODPRT PODSTAVEK 400 MM</t>
  </si>
  <si>
    <t>C.6.2</t>
  </si>
  <si>
    <t>C.7</t>
  </si>
  <si>
    <t>NSC1170</t>
  </si>
  <si>
    <t>S/S  REGAL S 4 TRDIMI POLICAMI 1170 MM</t>
  </si>
  <si>
    <t>Narejen iz nerjavnega jekla. Obe srednji polici sta nastavljivi po višini. Nosilnost na polico: povprečno 150 kg/m2, enakomerno porazdeljeno.</t>
  </si>
  <si>
    <t>C.8</t>
  </si>
  <si>
    <t>C.9</t>
  </si>
  <si>
    <t>STCF2232</t>
  </si>
  <si>
    <t>304 S/S OTOČNA NAPA+FILT.+ŽARNICE 320X220</t>
  </si>
  <si>
    <t>Izpušni sistem za kompenziranje pretoka (dovod zraka od zunaj). Izdelana iz nerjavnega jekla 304 AISI. Opremljena z labirintnimi filtri in s pregradnimi paneli iz nerjavnega jekla 304 AISI, s fluoroscentnimi žarnicami ter z zbiralnikom za maščobo.</t>
  </si>
  <si>
    <t>C.10</t>
  </si>
  <si>
    <t>E9ECED2Q00</t>
  </si>
  <si>
    <t>2 CONSKI EL. ŠTEDILNIK 400 MM</t>
  </si>
  <si>
    <t>Za namestitev na odprte osnovne instalacije, premostitvene nosilce ali konzolne sisteme. Dve 4 kW kvadratni grelni plošči iz litega železa, hermetično zaprti na enodelni vrh. Zunanje plošče iz enote iz nerjavečega jekla s premazom Scotch Brite. Delovna plošča z izjemno trdnostjo iz trpežnega 2 mm nerjavnega jekla. Pravokotni stranski robovi, ki omogočajo poravnan stik med enotami.</t>
  </si>
  <si>
    <t>C.10.1</t>
  </si>
  <si>
    <t>C.11</t>
  </si>
  <si>
    <t>E9FRED1GF0</t>
  </si>
  <si>
    <t>15-LITRSKA PLIN. FRITEZA 400 MM</t>
  </si>
  <si>
    <t>Za montažo na nastavljivih nogah iz nerjavnega jekla. Dva visoko učinkovita 7 kW gorilnika iz nerjavnega jekla. Primerna za uporabo zemeljskega plina ali UNP. Posoda v obliki črke V. Odtok olja skozi izpustni ventil pod posodo. Zunanji paneli iz nerjavnega jekla s površino Scotch Brite. Delovna površina iz stisnjenega nerjavnega jekla, ulita v enem kosu, debeline 1,5 mm. Pravokotni robovi za tesno prileganje enot.</t>
  </si>
  <si>
    <t>C.12</t>
  </si>
  <si>
    <t>C.12.1</t>
  </si>
  <si>
    <t>C.12.2</t>
  </si>
  <si>
    <t>C.12.3</t>
  </si>
  <si>
    <t>C.13</t>
  </si>
  <si>
    <t>E9BSGHIPFR</t>
  </si>
  <si>
    <t>100LT PLIN.KOTEL-INDIR.GREJANJE.AUTOM.</t>
  </si>
  <si>
    <t>Namesti se na konzolne sisteme, vključuje pa tudi pritrdilne točke za premostitev. Incoloy oklepni elementi z varnostnim termostatom, nameščenim na dnu votline plašča. Samodejno dolivanje vode skozi elektroventil. Zunanje plošče enote iz nerjavečega jekla s prevleko Scotch Brite. Pokrov z dvojnim plaščem iz nerjavečega jekla AISI 316 debeline 3 mm. Dobro stisnjen z zaobljenimi robovi iz nerjavečega jekla AISI 316. Pravokotni stranski robovi, ki omogočajo poravnano stičišče med enotami. Vključuje varnostni ventil za nadzor delovnega tlaka. Omejevalnik temperature za regulacijo moči, ki omogoča natančno kuhanje temperature.</t>
  </si>
  <si>
    <t>0.2</t>
  </si>
  <si>
    <t>2"</t>
  </si>
  <si>
    <t>PRIPRAVA SLAŠČIC</t>
  </si>
  <si>
    <t>D.1</t>
  </si>
  <si>
    <t>K45YVV</t>
  </si>
  <si>
    <t>REZALEC-MEŠALNIK 4.5L-MICROZOBJE REZILO-SPREMENLJIVA.HITROST-1000W-200-240/150-60</t>
  </si>
  <si>
    <t>2 v 1 stroj: namizni rezalnik in emulgator zahvaljujoč ergonomskemu strgalu, ki ga je mogoče enostavno odstraniti, iz težkega kompozitnega materiala, za tekoče, mešanje in mletje v nekaj sekundah. 4,5-litrska posoda iz nerjavečega jekla z visokim dimnikom za povečanje dejanske kapacitete posode. Edinstvena zasnova posode za mešanje velikih ali majhnih količin. Prozoren pokrov za preverjanje konsistence hrane in za dodajanje sestavin, ne da bi morali odpreti pokrov. Zgibni pokrov, ko ga dvignete, ostane odprt, kar omogoča hitro in enostavno preverjanje pripravljenosti. Rezila z mikro zobmi iz nerjavečega jekla 420 AISI. Vsi deli so enostavno razstavljeni in primerni za pranje v pomivalnem stroju. Več varnostnih naprav zagotavlja, da bo stroj deloval le, če je pokrov pravilno zaprt in so vsi deli pravilno nameščeni. Ploska in vodoodporna nadzorna plošča z gumbom za vklop/izklop, pulzno funkcijo in spremenljivo hitrostjo (od 300 do 3700 vrt/min).</t>
  </si>
  <si>
    <t>D.2</t>
  </si>
  <si>
    <t>EJ2H3AA</t>
  </si>
  <si>
    <t>HLADIL.PULT 2VR, -2+10°C,R290,PRIVIH</t>
  </si>
  <si>
    <t xml:space="preserve">Plošče iz nerjavečega jekla AISI 304, spodnja plošča AISI 430, zadnja plošča pocinkana. Debelina delovne plošče 50 mm, opremljena z integriranim zadnjim pokrovom h=100 mm. N. 2 polna vrata. Vgrajena hladilna enota. Delovna temperatura: -2+10°C. Plin R290 </t>
  </si>
  <si>
    <t>0.22</t>
  </si>
  <si>
    <t>D.3</t>
  </si>
  <si>
    <t>TL1410SXPN</t>
  </si>
  <si>
    <t>DELOVNA MIZA Z UMIVAL. NA L.STR.+PRIVIH 1400 MM</t>
  </si>
  <si>
    <t>50 mm visoka delovna površina iz nerjavnega jekla 304 AISI, debeline 1,5 mm, robi oblikovani tako, da z njih ne kaplja, varjeni koti. Ojačana podpora iz nerjavnega jekla 304 AISI. Vgrajen privih v = 100 mm, polmera 10 mm.
Okroglo oblikovane noge so iz 304</t>
  </si>
  <si>
    <t>D.3.1</t>
  </si>
  <si>
    <t>D.3.2</t>
  </si>
  <si>
    <t>D.3.3</t>
  </si>
  <si>
    <t>TGTI1400N</t>
  </si>
  <si>
    <t>3-STRANSKA PODPORA ZA MIZE 1400 MM</t>
  </si>
  <si>
    <t>D.4</t>
  </si>
  <si>
    <t>BE8BY</t>
  </si>
  <si>
    <t>PLANETARNI MEŠALEC-EL.+8 L 200-240/1</t>
  </si>
  <si>
    <t>Primeren za gnetenje, mešanje in stepanje. Ohišje iz aluminija in kovinski podstavek za popolno stabilnost. 8-litrska posoda 18/10 iz nerjavnega jekla (AISI 304). Zmogljiv asinhronski motor z elektronskim spreminjanjem hitrosti od 20 do 220 vrt/min (planetarno gibanje). Odstranljiv in razstavljiv varnostni zaslon - izdelan iz kopoliestra, brez bisfenola A (BPA) - aktivira dviganje in spuščanje posode. Naprava za prepoznavanje posode omogoča, da se mešalnec vklopi le, ko sta posoda in varnostni zaslon nameščena pravilno in drug ob drugem. Priloženi so 3 pripomočki, iz nerjavnega jekla, pralni v pomivalnem stroju: spirala, lopatka in metlica. Opremljena s pestom dodatne opreme tipa K (dodatna oprema ni vključena).</t>
  </si>
  <si>
    <t>0.6</t>
  </si>
  <si>
    <t>D.5</t>
  </si>
  <si>
    <t>9B3112</t>
  </si>
  <si>
    <t>TRX15-B</t>
  </si>
  <si>
    <t>VOZICEK ZA MOKO</t>
  </si>
  <si>
    <t>D.6</t>
  </si>
  <si>
    <t>D.7</t>
  </si>
  <si>
    <t>REX71FRH</t>
  </si>
  <si>
    <t>1V HLAD.KOM. 670 L R290 -2 °C DIG. A304 RAZRED A</t>
  </si>
  <si>
    <t>Enovratni hladilnik v celoti izdelan iz nerjavnega jekla 304 AISI, s spodnjim panelom iz antikorozivnega materiala. Velik zunanji LCD-zaslon na dotik za: prikaz temperature v komori, izbiro med 5 prednastavljenimi kategorijami in 2 nastavljivima kategorij</t>
  </si>
  <si>
    <t>D.8</t>
  </si>
  <si>
    <t>TG1510N</t>
  </si>
  <si>
    <t>DELOVNA MIZA S PRIVIHOM 1500 MM</t>
  </si>
  <si>
    <t>D.8.1</t>
  </si>
  <si>
    <t>TGTI1500N</t>
  </si>
  <si>
    <t>3-STRANSKA PODPORA ZA MIZE</t>
  </si>
  <si>
    <t>D.9</t>
  </si>
  <si>
    <t>FCE101</t>
  </si>
  <si>
    <t>EL.KONVEKCIJSKA PEČICA 10 GN 1/1, PREČNA POSTAVITEV</t>
  </si>
  <si>
    <t>Glavna konstrukcija iz nerjavečega jekla, z brezšivnimi spoji v votlini pečice. Dvoslojna vrata s kaljenim steklom. Osvetlitev votline. Edinstven sistem kanalov za pretok zraka. Polavtomatski cikel čiščenja.
Cikli kuhanja: zračna konvekcija, konvekcija/vlažilec. maks. temperatura 300°C.
Funkcionalna raven: osnova, ročni.
"Cross-wise" stojalo za ponve, primerno za 10x1/1GN. Stojalo za ponve, fiksno, se lahko z dodatnim kompletom spremeni v stojalo za vstavljanje.
Opremljen z n. 1 stojalo za ponve, 60 mm koraka (sestavljeno iz št. 2 stranskih obešalnikov).</t>
  </si>
  <si>
    <t>25mm</t>
  </si>
  <si>
    <t>D.9.1</t>
  </si>
  <si>
    <t>SUPPFCE10</t>
  </si>
  <si>
    <t>ODPRT PODSTAVEK 10X1/1GN PEĆICU</t>
  </si>
  <si>
    <t>D.9.2</t>
  </si>
  <si>
    <t>EXSISPUN</t>
  </si>
  <si>
    <t>ZUNANJI TUŠ</t>
  </si>
  <si>
    <t>D.9.3</t>
  </si>
  <si>
    <t>WASOAU</t>
  </si>
  <si>
    <t>MEHČALEC VODE S SOLJO Z AVTOMATSKO REGENERACIJO SMOLE</t>
  </si>
  <si>
    <t>0.04</t>
  </si>
  <si>
    <t>D.10</t>
  </si>
  <si>
    <t>BP1112DT</t>
  </si>
  <si>
    <t>304 S/S STENSKA NAPA+FILTRI 1200X1100 MM</t>
  </si>
  <si>
    <t>POMIVANJE ČRNE POSODE</t>
  </si>
  <si>
    <t>F.1</t>
  </si>
  <si>
    <t>LG1426PN</t>
  </si>
  <si>
    <t>UMIVALNIK 2 KORITI 1400 MM</t>
  </si>
  <si>
    <t>50 mm visoka delovna površina iz nerjavnega jekla 304 AISI, debeline 1,2 mm, zvočno izolirana, s prelivnim robom in varjenimi koti. Vgrajen zaobljen privih, v = 100 mm, s polmerom 10 mm. Zaščita iz 304 AISI s/s z vseh štirih strani.
Okroglo oblikovane nog</t>
  </si>
  <si>
    <t>F.1.1</t>
  </si>
  <si>
    <t>F.1.2</t>
  </si>
  <si>
    <t>3P.3019.CHEL.0PGT</t>
  </si>
  <si>
    <t>ENOROČ. MEŠAL. BATERIJA+IZLIV</t>
  </si>
  <si>
    <t>F.1.3</t>
  </si>
  <si>
    <t>PAC06</t>
  </si>
  <si>
    <t>DVOJNI PLASTIČ. SIFON ZA ODTOK, ZA UMIVALNIK</t>
  </si>
  <si>
    <t>F.2</t>
  </si>
  <si>
    <t>WTU40ADPD</t>
  </si>
  <si>
    <t>POMIV.STROJ ZA ČRNO POS. 65K/H,ODTOČ.ČRP,ATM. BOJLER</t>
  </si>
  <si>
    <t>Večnamenski stroj za pranje posode/pripomočkov. Sprednji del, stranski paneli, rezervoar za pranje, filter za rezervoar ter pralne in izpiralne roke iz nerjavnega jekla 304 AISI. 42-litrski rezervoar za pranje, z zaobljenimi koti. Dvojno izolirane stene in uravnotežena vrata z dvojnim zapiranjem. Odprtina vrat 450 mm. 3 cikli pranja. Cikel samočiščenja. Digitalna uporabniška plošča. Vgrajen atmosferski bojler s funkcijo samodejnega praznjenja bojlerja. Bojler z 304-varjenjem za zaščito pred korozijo. Odtočna črpalka. Sistem za samodiagnoziranje napak. Dozator za sredstvo za izpiranje. Prednastavljen za zunanji dozator detergenta, HACCP in napravo za nadzor  energije.
Zmogljivost/uro: 1170 krožnikov/65 košar 500x530 mm.
Priloženo: 1 košara za krožnike, 1 žična košara za krožnike za pico, pladnje in majhne pripomočke ter 2 posodi za pribor.</t>
  </si>
  <si>
    <t>G 3/4"</t>
  </si>
  <si>
    <t>20.5 mm</t>
  </si>
  <si>
    <t>F.2.1</t>
  </si>
  <si>
    <t>ADAU</t>
  </si>
  <si>
    <t>0.06</t>
  </si>
  <si>
    <t>F.3</t>
  </si>
  <si>
    <t>G</t>
  </si>
  <si>
    <t>POMIVANJE BELE POSODE</t>
  </si>
  <si>
    <t>G.1</t>
  </si>
  <si>
    <t>BHST1008L</t>
  </si>
  <si>
    <t xml:space="preserve">SORTIRNA MIZA L&gt;D 1000 MM X 800 MM  </t>
  </si>
  <si>
    <t xml:space="preserve">Izdelana iz nerjavnega jekla 304 AISI. 4 kvadratne noge 40x40 mm, ki se lahko nastavijo po višini. Spodnje ogrodje na treh straneh.
1-nivojska zgornja polica za košare. 1 odprtina za  biološke odpadke z gumijasto zaščito. Pritrditev na zgornje površine ali na tekoči trak na levi strani. Smer košare: od desne proti levi. </t>
  </si>
  <si>
    <t>G.2</t>
  </si>
  <si>
    <t>BHHPIB10L</t>
  </si>
  <si>
    <t>UMIVAL.ZA PREDPRANJE+KORITO L&gt;D 1000-DVIŽNI</t>
  </si>
  <si>
    <t>Izdelana iz nerjavnega jekla 304 AISI z zaščitno ploščo. Velikost korita mm 500x400x300v s prelivno cevjo, odtokom in plastičnim sifonom. Smer košare: od desne proti levi.</t>
  </si>
  <si>
    <t>G.2.1</t>
  </si>
  <si>
    <t>SP2S</t>
  </si>
  <si>
    <t>G.2.2</t>
  </si>
  <si>
    <t>G.3</t>
  </si>
  <si>
    <t>EHTA060</t>
  </si>
  <si>
    <t>POMIVALNI STROJ, DIN, A0 60IP NAPE, DIN, A0 60</t>
  </si>
  <si>
    <t>Pomivalni stroj za izpiranje s toplo vodo z WASH SAFE CONTROL. Električne lastnosti morajo biti ___400 voltov, trifazno delovanje 50Hz, pretvorljivo v enofazno na mestu. Enota je certificirana za zmogljivost razkuževanja po standardu DIN 10512 in nivo A0 60 po standardu EN 15883-1 s strani neodvisne tretje osebe. Temperaturo in tlak izpiranja 90°C zagotavljata vgrajeni atmosferski kotel in vgrajena pospeševalna črpalka za izpiranje. Enota z LED lučko "WASH SAFE CONTROL". Zelena lučka bo označevala, da so bili vsi oprani predmeti pravilno izprani. Učinkovitost pranja je zagotovljena z zmogljivo pralno črpalko ter zgornjimi in spodnjimi vrtljivimi pralnimi rokami iz nerjavnega jekla. ZERO LIME Naprava samodejno odstrani vodni kamen iz celotnega hidravličnega kroga in pralne komore. Filtrirni sistem CLEAR BLUE odstrani večino umazanije iz vode za pranje. Samodejno dviganje brez ročaja, da se izognete navzkrižni kontaminaciji. Konstrukcija iz nerjavečega jekla 304, ki vključuje avtomatsko dvojno izolirano napo, zunanje plošče, rezervoar za pranje, filter rezervoarja ter roke za pranje in izpiranje. Enota mora biti pretvorljiva na terenu iz ravnega v vogalno delovanje. Enota mora vključevati odtočno črpalko, črpalke za detergent in sredstvo za lesk ter je opremljena s gibljivimi cevmi za polnjenje. Dobavljeno na po višini nastavljivih nogah.</t>
  </si>
  <si>
    <t>G.3.1</t>
  </si>
  <si>
    <t>WTAC64</t>
  </si>
  <si>
    <t>KOŠARA ZA JEDILNI PRIBOR</t>
  </si>
  <si>
    <t>G.3.2</t>
  </si>
  <si>
    <t>WTAC54</t>
  </si>
  <si>
    <t>KOŠARA ZA 6 TACI 530X370MM</t>
  </si>
  <si>
    <t>G.3.3</t>
  </si>
  <si>
    <t>G.3.4</t>
  </si>
  <si>
    <t>WTAC55</t>
  </si>
  <si>
    <t>KOŠARA ZA 12 POSODA ZA JUHU</t>
  </si>
  <si>
    <t>G.3.5</t>
  </si>
  <si>
    <t>WTAC57</t>
  </si>
  <si>
    <t>KOŠARA ZA 18 KROŽNIKA</t>
  </si>
  <si>
    <t>G.4</t>
  </si>
  <si>
    <t>BHHLU12</t>
  </si>
  <si>
    <t>PMS, VHODNA IN IZHODNA MIZA 1200 MM-DVIŽNI TIP</t>
  </si>
  <si>
    <t>Za dvižne pomivalne stroje. Narejena iz nerjavnega jekla 304 AISI. 2 pravokotne nogice 40x40 mm, nastavljive po višini. Smer košare: od desne proti levi in od leve proti desni._x000D_</t>
  </si>
  <si>
    <t>G.5</t>
  </si>
  <si>
    <t>NSC1370</t>
  </si>
  <si>
    <t>S/S REGAL S 4 TRDIMI POLICAMI 1370 MM</t>
  </si>
  <si>
    <t>G.6</t>
  </si>
  <si>
    <t>G.7</t>
  </si>
  <si>
    <t>WMSCP30F</t>
  </si>
  <si>
    <t>KOMPAKT. VGRADNI DROBILEC/OŽEMALEC+ČRPALKA-FS-300 KG/H</t>
  </si>
  <si>
    <t>Integriran stroj (odlagalnik, črpalka, enota za odvodnjavanje in zunanja 15-metrska cev), ki z mlinčkom razbije dnevno odpadno hrano do 300 kg/uro in nato zahvaljujoč centrifugalni stiskalnici za odvodnjavanje izloči vodo iz organskih odpadkov in zmanjša količino na 80 %. Mlin je opremljen z 2 zaščitnima sistemoma. Sistem zaščite pred preobremenitvijo preprečuje pregrevanje motorja, ko vnesete preveč hrane, magnetni sistem pa blokira posodo, če jo nenamerno vnesete. Centrifugalna stiskalnica za odvodnjavanje odstrani vsebnost vode iz hrane, da proizvede obdelane odpadke, ki se nato spustijo v posodo. Visoko vrtljivi filter iz nerjavečega jekla je v notranjosti opremljen z vrtljivo spiralo s ščetkami, ki zagotavlja, da se 1 mm luknje ne zamašijo. Filter se nenehno in samodejno čisti med delovanjem in tudi 1 minuto po izklopu stroja. Brusilni obroč za odstranjevanje/pulper in rezalni zobje so iz nerjavnega jekla brez korozije. Centrifugalni propeler pod brusilnimi zobmi zagotavlja povečano moč in ni zamašitve cevi pri prenosu odpadkov. Nadzorna plošča vključuje gumbe za vklop/izklop in izklop v sili. Zaščita IP54. Priložen magnet za jedilni pribor. Samostoječ.</t>
  </si>
  <si>
    <t>50mm</t>
  </si>
  <si>
    <t>H</t>
  </si>
  <si>
    <t>PRANJE VOZIČKOV</t>
  </si>
  <si>
    <t>H.1</t>
  </si>
  <si>
    <t>HTOPE20013/S</t>
  </si>
  <si>
    <t>Topmater J20 2P/S</t>
  </si>
  <si>
    <t>IZVLEČNA CEV - RAZPRŠILNA ENOTA</t>
  </si>
  <si>
    <t>PRIPRAVA ZELENJAVE</t>
  </si>
  <si>
    <t>I.1</t>
  </si>
  <si>
    <t>I.2</t>
  </si>
  <si>
    <t>LVA100D</t>
  </si>
  <si>
    <t>PRALNI IN CEMILJENI SUŠILNI STROJ ZA ZELENJAVO-PROG.-KG2/6</t>
  </si>
  <si>
    <t>Kombinirani stroj za pranje in sušenje v edinstvenem kompaktnem odtisu. Izdelana iz nerjavečega jekla 304 AISI, lahko deluje v avtomatskem ali ročnem načinu. Samodejni način: 3 samodejni cikli pranja, z ali brez sanitarne opreme, prilagoditev hitrosti črpalke in izključitev ožemanja. Ročni način: čas cikla, vključno z neprekinjenim načinom, in hitrost črpalke, ki jo nastavi upravljavec. Učinek pranja je dosežen s kombinacijo vrtenja košare in vodne turbulence, ki jo ustvarja dvostopenjska črpalka. Opremljen s 500 ml sprednjim rezervoarjem, ki ga je treba napolniti s sredstvom za razkuževanje, ki se med pranjem samodejno vnese s peristaltično črpalko. Ploska in vodoodporna (IPX5) nadzorna plošča z gumbi na dotik. Varnostno mikro stikalo pokrova preprečuje delovanje, ko je pokrov med uporabo odprt. Samozavorni motor takoj ustavi vrtenje košare. Zelo učinkovit in enostaven za čiščenje filtrirni sistem. Cikel samočiščenja in zaobljeni vogali vodnjaka olajšajo čiščenje. Priložena košara iz nerjavečega jekla 304 AISI z majhnimi kvadratnimi luknjami (5x5 mm). Obremenitev na cikel: 2-3 kg (lahka zelenjava); 6 kg (težka zelenjava). Hitrost pranja: 60 vrt/min - Hitrost sušenja ožemanja: 270 vrt/min.</t>
  </si>
  <si>
    <t>0.9</t>
  </si>
  <si>
    <t>40mm</t>
  </si>
  <si>
    <t>I.3</t>
  </si>
  <si>
    <t>TG1110N</t>
  </si>
  <si>
    <t>DELOVNA MIZA S PRIVIHOM 1100 MM</t>
  </si>
  <si>
    <t>50 mm visoka delovna površina iz nerjavnega jekla 304 AISI, debeline 1,5 mm, robi oblikovani tako, da z njih ne kaplja, varjeni koti. Ojačane podporne palice iz nerjavnega jekla 304 AISI. Vgrajen privih v = 100 mm, polmera 10 mm.
Okroglo oblikovane noge s</t>
  </si>
  <si>
    <t>I.3.1</t>
  </si>
  <si>
    <t>TGTI1100N</t>
  </si>
  <si>
    <t>I.4</t>
  </si>
  <si>
    <t>TL1810SXPN</t>
  </si>
  <si>
    <t>DELOVNA MIZA Z UMIVAL. NA L.STR.+PRIVIH 1800 MM</t>
  </si>
  <si>
    <t>50 mm visoka delovna površina iz nerjavnega jekla 304 AISI, debeline 1,5 mm, robi oblikovani tako, da z njih ne kaplja, varjeni koti. Ojačana podpora iz nerjavnega jekla 304 AISI. Vgrajen privih v = 100 mm, polmera 10 mm.
Okroglo oblikovane noge so iz 304 AISI, premera 50 mm. Noge so nastavljive po višini (+0-50 mm). 
Enojno stisnjeno, zvočno izolirano korito 400x400x200v mm s prelivno cevjo in odtokom (1"1/2). Korito na levi strani.</t>
  </si>
  <si>
    <t>I.4.1</t>
  </si>
  <si>
    <t>TGTI1800N</t>
  </si>
  <si>
    <t>I.4.2</t>
  </si>
  <si>
    <t>I.4.3</t>
  </si>
  <si>
    <t>I.5</t>
  </si>
  <si>
    <t>TRSYVV</t>
  </si>
  <si>
    <t>REZALNIK ZELENJAVE-VAR. HITROSTI -750 W-400 V</t>
  </si>
  <si>
    <t>Univerzalni rezalnik zelenjave za več kot 80 različnih vrst rezov, zahvaljujoč več varnim diskom iz nerjavnega jekla dw.
Dele, ki so v stiku z živili – vzvod iz nerjavečega jekla, posodo iz nerjavečega jekla in rezalno komoro – lahko odstranite brez orodja in jih postavite v pomivalni stroj za hitro čiščenje.
Kompaktna in ergonomska oblika, uporabniku prijazna ročica (boljši nadzor pritiska, z manj napora za roke in ramo), zasnovana za desničarje in levičarje.
Pod kotom (20°) olajša nakladanje in razkladanje. Dolg zalogovnik za zelenjavo (premer 55,5 mm), integriran v široki 3/4 okrogli zabojnik (215 cm²) iz nerjavečega jekla. Asinhroni industrijski motor za težka dela in daljšo življenjsko dobo. Visoko izpustno območje (do 20 cm) za GN posode. Spremenljiva hitrost (140 do 750 vrt/min) in impulzni nadzor za natančno rezanje. Funkcija samodejnega zagona/zaustavljanja bo zaustavila stroj, ko je koš vzvoda dvignjen, in se bo samodejno znova zagnal, ko ga spustite. Vodoodporna (IP55) nadzorna plošča in osnova motorja iz aluminijeve zlitine je popolnoma zaprta za popolno zaščito pred močnimi curki vode.</t>
  </si>
  <si>
    <t>0.5</t>
  </si>
  <si>
    <t>I.5.1</t>
  </si>
  <si>
    <t>SCREQXX</t>
  </si>
  <si>
    <t>SET NASTAVKOV C2SX,C5SX,J2X,AS4XX,C10PS,MT10T</t>
  </si>
  <si>
    <t>I.6</t>
  </si>
  <si>
    <t>J</t>
  </si>
  <si>
    <t>PRIPRAVA MESA</t>
  </si>
  <si>
    <t>J.1</t>
  </si>
  <si>
    <t>J.2</t>
  </si>
  <si>
    <t>J.2.1</t>
  </si>
  <si>
    <t>J.2.2</t>
  </si>
  <si>
    <t>C400N</t>
  </si>
  <si>
    <t>ENOJNI PREDAL GN 1/1 400 MM</t>
  </si>
  <si>
    <t>J.2.3</t>
  </si>
  <si>
    <t>J.2.4</t>
  </si>
  <si>
    <t>J.3</t>
  </si>
  <si>
    <t>3026.14</t>
  </si>
  <si>
    <t>SMP</t>
  </si>
  <si>
    <t>PANJ ZA MESO, PE, 70X7 CM</t>
  </si>
  <si>
    <t>J.4</t>
  </si>
  <si>
    <t>J.4.1</t>
  </si>
  <si>
    <t>RI1100N</t>
  </si>
  <si>
    <t>SPODNJA POLICA ZA ENOTE 1100 MM</t>
  </si>
  <si>
    <t>J.5</t>
  </si>
  <si>
    <t>9B0083</t>
  </si>
  <si>
    <t>STER UV16W</t>
  </si>
  <si>
    <t>SANITIZATOR ZA NOŽE, UV 16W</t>
  </si>
  <si>
    <t>0.02</t>
  </si>
  <si>
    <t>J.6</t>
  </si>
  <si>
    <t>MMG22</t>
  </si>
  <si>
    <t>MESOREZNICA/STRGALNIK-22 S/S ENOTA ZA MLETJE</t>
  </si>
  <si>
    <t>Enota za mletje iz nerjavnega jekla in telo iz tlačno litega aluminija. Mikrostikalo, nameščeno na ročaju, preprečuje nenamerni stik. Zaščitna rešetka je nameščena pod cilindrom rešetke in pred nastavkom drobilnika, da se prepreči nenamerni stik. Odstranljiva enota za mletje za lažje čiščenje. Premer plošče 82 mm.
RENDALO: Hitrost motorja do 900 vrt./min. Jekleni valj in zbiralna posoda iz nerjavnega jekla. Primerno za ribanje kruha, sira ali oreščkov. Proizvodnja: 130 kg sira/uro in 150 kg kruha/uro.
MESNIK ZA MESANJE: Hitrost motorja do 140 vrt./min. Konec sekljalnika, dovodna posoda, zbiralna posoda, plošča in samoostrilni nož iz nerjavečega jekla. Proizvodnja: 250-300 kg mesa/uro.</t>
  </si>
  <si>
    <t>J.7</t>
  </si>
  <si>
    <t>PS1000LCN</t>
  </si>
  <si>
    <t>STENSKI LIM Z / 2 DROBNI VRATI 1000MM</t>
  </si>
  <si>
    <t>V celoti izdelan iz nerjavečega jekla 304 AISI, debeline 0,8 mm. Notranji varjeni okvir iz nerjavečega jekla. Prevrnjeni robovi plošče. 10-milimetrski radialni kot med dnom in zadnjo ploščo za popolno čiščenje. 50 mm zgornja in spodnja plošča. Vmesna poli</t>
  </si>
  <si>
    <t>J.8</t>
  </si>
  <si>
    <t>K</t>
  </si>
  <si>
    <t>DELJENJE HRANE</t>
  </si>
  <si>
    <t>K.1</t>
  </si>
  <si>
    <t>RSPV 3,5</t>
  </si>
  <si>
    <t>TRAKA ZA PORCIONIRANJE</t>
  </si>
  <si>
    <t>K.2</t>
  </si>
  <si>
    <t>STR903WH</t>
  </si>
  <si>
    <t>3-STORNI SERVISNI VOZIČEK Z ROČAJEM 900 MM</t>
  </si>
  <si>
    <t>Izdelana iz nerjavečega jekla 304 AISI. Okvir iz cevi mm25, popolnoma varjen. Brezšivne police z dvojno zavihanimi robovi, ki absorbirajo zvok. Police so privarjene na okvir. Ročaji so podaljšek nosilnega okvirja. N. 4 vrtljiva kolesa, dve z zavorami, pre</t>
  </si>
  <si>
    <t>K.3</t>
  </si>
  <si>
    <t>KTTW4</t>
  </si>
  <si>
    <t>Voziček za strežnik in pokrov</t>
  </si>
  <si>
    <t>K.4</t>
  </si>
  <si>
    <t>TS-H2 18-33</t>
  </si>
  <si>
    <t>Dispenzer za krožnike in vroče pelete</t>
  </si>
  <si>
    <t>K.5</t>
  </si>
  <si>
    <t>CCE 53/53</t>
  </si>
  <si>
    <t>Košarica za solate in sladice</t>
  </si>
  <si>
    <t>K.6</t>
  </si>
  <si>
    <t>SAW 3</t>
  </si>
  <si>
    <t>Voziček za serviranje hrane</t>
  </si>
  <si>
    <t>K.7</t>
  </si>
  <si>
    <t>TS-H1 18-33</t>
  </si>
  <si>
    <t>Krožni razpršilnik za jušne sklede</t>
  </si>
  <si>
    <t>K.8</t>
  </si>
  <si>
    <t>TTW 20 EN</t>
  </si>
  <si>
    <t>Voziček za transport pladnja</t>
  </si>
  <si>
    <t>K.9</t>
  </si>
  <si>
    <t>TS-1 18-33</t>
  </si>
  <si>
    <t>Dozirnik krožnikov za hladne obroke</t>
  </si>
  <si>
    <t>K.10</t>
  </si>
  <si>
    <t>TABLET DISTRIBUTION SYSTEM</t>
  </si>
  <si>
    <t>SISTEM ZA DISTRIBUCIJO TABLIC</t>
  </si>
  <si>
    <t>L</t>
  </si>
  <si>
    <t>JEDILNICA ZA OSEBJE</t>
  </si>
  <si>
    <t>L.1</t>
  </si>
  <si>
    <t>F32N0AF00W</t>
  </si>
  <si>
    <t>DOZIRNIK PLADNJA V=900MM</t>
  </si>
  <si>
    <t>Kompakten dizajn, idealen za prostorsko varčna okolja. Enota nameščena na 150 mm visoke noge. Robustna konstrukcija karoserije z laminiranimi oblogami na 4 straneh. Višina delovne plošče 900 mm. Dozirnik za pladnje, namenjen držanju pladnjev, brisač, razd</t>
  </si>
  <si>
    <t>L.2</t>
  </si>
  <si>
    <t>L.3</t>
  </si>
  <si>
    <t>CTR15TS</t>
  </si>
  <si>
    <t>VOZIČEK ZA 15 PLADNEV 400X600MM</t>
  </si>
  <si>
    <t>M</t>
  </si>
  <si>
    <t>SKLADIŠĆE</t>
  </si>
  <si>
    <t>M.1</t>
  </si>
  <si>
    <t>M.2</t>
  </si>
  <si>
    <t>CRR2420SG13P</t>
  </si>
  <si>
    <t>HLADILNA KOMORA  -2+8°C</t>
  </si>
  <si>
    <t>Uporabna prostornina: 10,0 m3. Izolacija plošč iz ciklopentana (debelina 60 mm), z vbrizgano poliuretansko peno, brez CFC in HCFC. Stenske in notranje stropne površine iz pocinkanega plastificiranega jekla s 120 mikronskim netoksičnim pvc premazom. Notranja tla iz nedrseče, plastificirane, pocinkane jeklene pločevine. Hitro prilegajoči se centrirni sistem z novimi pritrdilnimi elementi iz visoko odpornega kompozitnega materiala. Zaobljeni notranji in zunanji vogali. Samozapiralna vrata z desnim tečajem z magnetnimi tesnili za vrata; ročaj s ključavnico in notranjo varnostno sprostitev. Notranja razsvetljava. Split enota za delovanje pri temperaturah okolice do +43°C. Hladilno sredstvo R452a. Odtaljevanje preko segretega plina s samodejnim ponovnim izhlapevanjem vode za odtaljevanje. Nadzorna plošča s: stikalom za vklop/izklop, notranjim stikalom za osvetlitev in digitalnim krmiljenjem s HACCP in alarmi za napake. (se izvede po izmeri na lokaciji)</t>
  </si>
  <si>
    <t>ca. 2100</t>
  </si>
  <si>
    <t>ca. 3500</t>
  </si>
  <si>
    <t>M.2.1</t>
  </si>
  <si>
    <t>CRS2024</t>
  </si>
  <si>
    <t>ALUM. POLICE ZA KOMORO</t>
  </si>
  <si>
    <t>M.2.2</t>
  </si>
  <si>
    <t>RAC117</t>
  </si>
  <si>
    <t>MIKROSTIKALO ZA VRATA</t>
  </si>
  <si>
    <t>M.4</t>
  </si>
  <si>
    <t>M.5</t>
  </si>
  <si>
    <t>N</t>
  </si>
  <si>
    <t>GROBA PRIPRAVA</t>
  </si>
  <si>
    <t>N.1</t>
  </si>
  <si>
    <t>NSC970</t>
  </si>
  <si>
    <t>S/S  REGAL S 4 TRDIMI POLICAMI 970 MM</t>
  </si>
  <si>
    <t>N.2</t>
  </si>
  <si>
    <t>N.3</t>
  </si>
  <si>
    <t>LG1225PN</t>
  </si>
  <si>
    <t>UMIVALNIK 2 KORITI 1200 MM</t>
  </si>
  <si>
    <t>Izdelana iz nerjavečega jekla 304 AISI. 50 mm visoka delovna plošča iz nerjavečega jekla 304 AISI, debeline 1 mm, je zvočno izolirana in ima prelivni rob in varjene vogale. Integriran zadnji dvig, h=100 mm, s polmerom 8 mm. Vsestranski predpasnik. Noge kvadratnega prereza 40x40mm na 1" nastavljivih nogah (+/-20mm)
Št. 2 skledi mm500x500x300h s prelivno cevjo in 2" odtočno luknjo.</t>
  </si>
  <si>
    <t>N.3.1</t>
  </si>
  <si>
    <t>TGTI1200N</t>
  </si>
  <si>
    <t>N.3.2</t>
  </si>
  <si>
    <t>SHTEBO3M</t>
  </si>
  <si>
    <t>N.3.3</t>
  </si>
  <si>
    <t>N.4</t>
  </si>
  <si>
    <t>T10E1</t>
  </si>
  <si>
    <t>LUPILEC ZA ZELENJAVO 10KG-220-240/1/50-60</t>
  </si>
  <si>
    <t>Izdelana iz nerjavečega jekla s prozornim pokrovom iz posebne visoko odporne plastike. Odstranljiva vrtljiva plošča je prekrita z odstranljivo vrtljivo ploščo, prekrito z zelo odpornim abrazivnim materialom (silicijev karbid). Ravna in vodoodporna (IP55) nadzorna plošča s programirljivim časovnikom in nizkonapetostnim nivojem. Varnostne magnetne naprave za zaklepanje ustavijo delovanje stroja, ko odprete pokrov ali vrata za razkladanje. Odstranljiva naprava za vodni curek je standardno nameščena za lažje čiščenje. Priloženo z abrazivno ploščo.</t>
  </si>
  <si>
    <t>0.37</t>
  </si>
  <si>
    <t>80mm</t>
  </si>
  <si>
    <t>N.4.1</t>
  </si>
  <si>
    <t>FTSHAVP</t>
  </si>
  <si>
    <t>FILTER MIZA + POLICA 5/10/15KG LUPILEC</t>
  </si>
  <si>
    <t>O</t>
  </si>
  <si>
    <t>ČISTILA</t>
  </si>
  <si>
    <t>O.1</t>
  </si>
  <si>
    <t>132889/S</t>
  </si>
  <si>
    <t>SASH12N/S</t>
  </si>
  <si>
    <t>OMARA ZA SHRANJEVANJE (H=2000)+DRSNA VRATA 1000MM</t>
  </si>
  <si>
    <t>Izdelana iz nerjavnega jekla. Vmesne police, nosilci in notranja vrata iz nerjavečega jekla. Ročaji so oblikovani z pregibom drsnih vrat. Nastavljive noge.</t>
  </si>
  <si>
    <t>O.2</t>
  </si>
  <si>
    <t>ALS1606</t>
  </si>
  <si>
    <t>ALU. POLICE -373X1606MM</t>
  </si>
  <si>
    <t>P</t>
  </si>
  <si>
    <t>TALNE REŠETKE</t>
  </si>
  <si>
    <t>P.1</t>
  </si>
  <si>
    <t>B142</t>
  </si>
  <si>
    <t>ENODELNI TALNI POŽIRALNIK 200x200 H DN70 B142</t>
  </si>
  <si>
    <t>P.2</t>
  </si>
  <si>
    <t>TALNO KORITO TC 300x600-50 IZTOK FI 125, STANDARD</t>
  </si>
  <si>
    <t>R</t>
  </si>
  <si>
    <t>GARDEROBA</t>
  </si>
  <si>
    <t>R.1</t>
  </si>
  <si>
    <t>9B7032</t>
  </si>
  <si>
    <t>1353N</t>
  </si>
  <si>
    <t>OMARICA, TRI VRATA, GLOBINA 500 MM</t>
  </si>
  <si>
    <t>R.2</t>
  </si>
  <si>
    <t>9B7030</t>
  </si>
  <si>
    <t>1352N</t>
  </si>
  <si>
    <t>OMARICA, DVE VRATA, GLOBINA 500 MM</t>
  </si>
  <si>
    <t>SKUPAJ KUHINJA:</t>
  </si>
  <si>
    <t>I.</t>
  </si>
  <si>
    <t>GOI dela</t>
  </si>
  <si>
    <t>II.</t>
  </si>
  <si>
    <t>OPREMA KUHINJE</t>
  </si>
  <si>
    <t>DDV GOI DELA</t>
  </si>
  <si>
    <t>SKUPAJ Z DDV GOI DELA</t>
  </si>
  <si>
    <t>OPREMA KUHINJE brez DDV</t>
  </si>
  <si>
    <t>SKUPAJ VSA GOI DELA brez DDV</t>
  </si>
  <si>
    <t>SKUPNA REKAPITULACIJA</t>
  </si>
  <si>
    <t>GOI DELA</t>
  </si>
  <si>
    <t>I.+II.</t>
  </si>
  <si>
    <t>SKUPAJ brez DDV</t>
  </si>
  <si>
    <t>LEPILO</t>
  </si>
  <si>
    <t>ČISTILO</t>
  </si>
  <si>
    <t>ODVODNJAVANJE SKUPAJ</t>
  </si>
  <si>
    <t xml:space="preserve">PONUJENI PROIZVOD (tip, kat. št., proizvajalec) </t>
  </si>
  <si>
    <r>
      <t xml:space="preserve">Brezhalogenski kabli, razred odziva na ogenj </t>
    </r>
    <r>
      <rPr>
        <b/>
        <sz val="10"/>
        <rFont val="Arial"/>
        <family val="2"/>
        <charset val="238"/>
        <scheme val="minor"/>
      </rPr>
      <t>B2ca s1 d2 a1</t>
    </r>
    <r>
      <rPr>
        <sz val="10"/>
        <rFont val="Arial"/>
        <family val="2"/>
        <charset val="238"/>
        <scheme val="minor"/>
      </rPr>
      <t xml:space="preserve">:   </t>
    </r>
  </si>
  <si>
    <r>
      <t xml:space="preserve">Dobava in montaža ploščatega vodnika </t>
    </r>
    <r>
      <rPr>
        <b/>
        <sz val="10"/>
        <rFont val="Arial"/>
        <family val="2"/>
        <charset val="238"/>
        <scheme val="minor"/>
      </rPr>
      <t>RH1</t>
    </r>
    <r>
      <rPr>
        <sz val="10"/>
        <rFont val="Arial"/>
        <family val="2"/>
        <charset val="238"/>
        <scheme val="minor"/>
      </rPr>
      <t xml:space="preserve"> 30x3,5 mm iz nerjavečega jekla 30x3,5 mm za izvedbo ozemljitvene instalacije. Proizvajalec HERMI</t>
    </r>
  </si>
  <si>
    <r>
      <t xml:space="preserve">Dobava in montaža ploščatega vodnika </t>
    </r>
    <r>
      <rPr>
        <b/>
        <sz val="10"/>
        <rFont val="Arial"/>
        <family val="2"/>
        <charset val="238"/>
        <scheme val="minor"/>
      </rPr>
      <t>RH1</t>
    </r>
    <r>
      <rPr>
        <sz val="10"/>
        <rFont val="Arial"/>
        <family val="2"/>
        <charset val="238"/>
        <scheme val="minor"/>
      </rPr>
      <t xml:space="preserve"> 30x3,5 mm iz nerjavečega jekla 30x3,5 mm za izvedbo ozemljitvene instalacije (zunanja razsvetljava, NN razvod). Proizvajalec HERMI</t>
    </r>
  </si>
  <si>
    <r>
      <rPr>
        <sz val="10"/>
        <rFont val="Arial"/>
        <family val="2"/>
        <charset val="238"/>
        <scheme val="minor"/>
      </rPr>
      <t>Sobni komunikacijski terminal KT Touch
Komunikacijski terminal za prostoročno govorno komunikacijo na nivoju sobe in na nivoju postelje z barvnim prikazovalnikom občutljivim na dotik. 
Prikazuje vse aktivirane klice ravrščene po prioriteti in kronološkem zaporedju. Vrste (kategorije) klica se na prikazovalniku ločijo vizualno in akustično. Prikazovalnik ima možnost programskega selekcioniranja (filtriranja) posameznih vrst (kategorij) klicev. Na dotik občutljiv prikazovalnik omogoča izvajanje operacij v odvisnosti od trenutnega stanja. Vgrajen RFID sprejemnik omogoča identifikacijo osebja v bolniški sobi in hkrati aktiviranje prisotnosti osebja v sobi.</t>
    </r>
    <r>
      <rPr>
        <sz val="10"/>
        <color indexed="10"/>
        <rFont val="Arial"/>
        <family val="2"/>
        <charset val="238"/>
        <scheme val="minor"/>
      </rPr>
      <t xml:space="preserve">
</t>
    </r>
    <r>
      <rPr>
        <sz val="10"/>
        <rFont val="Arial"/>
        <family val="2"/>
        <charset val="238"/>
        <scheme val="minor"/>
      </rPr>
      <t xml:space="preserve">Funkcijske lastnosti:
- prostoročna govorna komunikacija v vse prostore ali postelje, ki so del klicnega sistema
- prikaz vseh klicev, sporočil, sprejetih klicev in prisotnosti z barvno kodiranim prikazovlnikom (modro ozadje v primeru klica reanimacije)
- govorna obvestila na celoten sistem, določen oddelek, prostor z aktivno prisotnostjo
- funkcija telefonskega aparata (klicni sistem mora biti povezan s sistemom telefonije) 
- nastavljivi gumbi in bližnjice na prikazovalniku za hitrejše doseganje funkcij
- intuitivno upravljanje s prikazovalnikom občutljivim na dotik
- integrirana RFID antena registrira brezstično RFID kartico v bližini terminala 
- listanje in obdelava prikazaih klicev
- filter za različne kategorije klicev
- vklop/izklop združevanj med oddelki in skupinami
- tronivojsko nastavljanje glasnosti brnala za opozarjanje na klic v okviru dotičnega oddelka
- seznam: prisotnosti, sporočil, shranjenih klicev, napak
- 6 enakovrednih, nastavljivih klicnih linij za priklop klicnih panelov skupaj z osvetljevalnim in pomirjevalnim svetlobnim indikatorjem
- certificirano po strandardu DIN VDE 0834 del 1 in del 2
Sestava:
- integriran širokopasovni zvočnik in mikrofon
- barvni grafični na dotik občutljiv prikazovalnik v velikosti 5x8 cm z ločljivostjo 320x240 točk 
- membranska tipkovnica z:
klicno tipko, rdeče barve, z osvetljevalnim in pomirjevalnim LED svetlobnim indikatorjem
tipko prisotnosti , zelene barve, z osvetljevalnim in pomirjevalnim LED svetlobnim indikatorjem
tipko prisotnosti , rumene barve, z osvetljevalnim in pomirjevalnim LED svetlobnim indikatorjem
prosto nastavljivo klicno tipko, modre barve s simbolom S, z osvetljevalnim in pomirjevalnim LED svetlobnim indikatorjem (za posebne klice, na primer reanimacijo)
tipka za odgovor/sprejem, sive barve, z LED indikatorjem
LED svetlobni indikator za prikaz aktivnih klicev
- integriran RFID sprejemnik v skladu z ISO/IEC 15693, frekvenca 13.56 MHz
- IP zaščita: IP40
- dimenzije (ŠxVxG) 95x218x21 mm
- ohišje iz bele protimikrobne ABS plastike (RAL 9016)
</t>
    </r>
  </si>
  <si>
    <r>
      <t>Pristopni kontroler, dvokanalni, na katerega lahko priključimo</t>
    </r>
    <r>
      <rPr>
        <b/>
        <sz val="10"/>
        <rFont val="Arial"/>
        <family val="2"/>
        <charset val="238"/>
        <scheme val="minor"/>
      </rPr>
      <t xml:space="preserve"> 2 vrata in 2 čitalca</t>
    </r>
    <r>
      <rPr>
        <sz val="10"/>
        <rFont val="Arial"/>
        <family val="2"/>
        <charset val="238"/>
        <scheme val="minor"/>
      </rPr>
      <t>. Vmesnik Ethernet 10/100, podpora širokemu naboru čitalcev kartic RFID, pametnih kartic in magnetnih kartic. (kompatibilen obstoječem sistemu na območju UKC Maribor, enakovredno kot npr. Špica DOXCTR-2)</t>
    </r>
  </si>
  <si>
    <r>
      <t>UTP 4x2x0,6 mm</t>
    </r>
    <r>
      <rPr>
        <vertAlign val="superscript"/>
        <sz val="10"/>
        <rFont val="Arial"/>
        <family val="2"/>
        <charset val="238"/>
        <scheme val="minor"/>
      </rPr>
      <t>2</t>
    </r>
  </si>
  <si>
    <r>
      <t>NHXMH-J 3x1,5mm</t>
    </r>
    <r>
      <rPr>
        <vertAlign val="superscript"/>
        <sz val="10"/>
        <rFont val="Arial"/>
        <family val="2"/>
        <charset val="238"/>
        <scheme val="minor"/>
      </rPr>
      <t>2</t>
    </r>
  </si>
  <si>
    <r>
      <rPr>
        <b/>
        <sz val="10"/>
        <rFont val="Arial"/>
        <family val="2"/>
        <charset val="238"/>
        <scheme val="minor"/>
      </rPr>
      <t>Reducirna postaja II. stopnje</t>
    </r>
    <r>
      <rPr>
        <sz val="10"/>
        <rFont val="Arial"/>
        <family val="2"/>
        <charset val="238"/>
        <scheme val="minor"/>
      </rPr>
      <t xml:space="preserve"> po SIST EN ISO 73961, namenjena nastavitvi konst. tlaka za komprimirani zrak na izstopu iz kompresorske strojnice (10 bar) na želeni tlak 5 bar sestoječa iz:</t>
    </r>
  </si>
  <si>
    <r>
      <rPr>
        <b/>
        <sz val="10"/>
        <rFont val="Arial"/>
        <family val="2"/>
        <charset val="238"/>
        <scheme val="minor"/>
      </rPr>
      <t>Kontrolno zaporna etažna omarica</t>
    </r>
    <r>
      <rPr>
        <sz val="10"/>
        <rFont val="Arial"/>
        <family val="2"/>
        <charset val="238"/>
        <scheme val="minor"/>
      </rPr>
      <t xml:space="preserve"> za tri medicinske pline (kisik, komprimiran zrak 5 bar, vakuum) izdelana v skladu s standardom EN ISO 73961.</t>
    </r>
  </si>
  <si>
    <r>
      <rPr>
        <b/>
        <sz val="10"/>
        <rFont val="Arial"/>
        <family val="2"/>
        <charset val="238"/>
        <scheme val="minor"/>
      </rPr>
      <t>Eksterna signalizacija (kopijo signalizacije etažne omarice)</t>
    </r>
    <r>
      <rPr>
        <sz val="10"/>
        <rFont val="Arial"/>
        <family val="2"/>
        <charset val="238"/>
        <scheme val="minor"/>
      </rPr>
      <t xml:space="preserve"> za povezavo na kontrolno zaporno omarico za medicinske pline in vakuum preko CAN/BUS. Na eksterni signalizaciji morajo biti vidne vse podrobnosti glede stanja plina od vrednosti tlakov do grafov (enako kot na etažni omarici). Eksterna signalizacija naj ima ločeno električno napajanje.</t>
    </r>
  </si>
  <si>
    <r>
      <t>Stenska nadometna omarica za izvedbo odcepa</t>
    </r>
    <r>
      <rPr>
        <sz val="10"/>
        <rFont val="Arial"/>
        <family val="2"/>
        <charset val="238"/>
        <scheme val="minor"/>
      </rPr>
      <t xml:space="preserve"> iz krožnega voda. Omarica je iz jeklene pločevine barvane z modro barvo, z vrati s ključavnico, z luknjami za cevi, vključno pritrdilni material. Velikost omarice 800x500x120 mm. Za komprimiran zrak, kisik, dušikov oksidul.</t>
    </r>
  </si>
  <si>
    <t>-64x  digitalni, preko Profibus pretvornika (opcija)</t>
  </si>
  <si>
    <t>Vsak delovni reducirni ventil mora imeti po dva zaporna ventila in možnost izvzema iz omarice med obratovanjem.</t>
  </si>
  <si>
    <r>
      <t>Izvedba horizontalnih povezav vgrajenih geosond od zbirnega jaška do notranje stene kotlovnice v dolžini 115 m brez gradbenih del, skupaj s polaganjem povezav. Povezave se izdelajo z elektrofuzijskim varjenjem cevi in spojnih kosov. V postavko so vključene el. fuzijske spojke za varjenje, povezovalne cevi</t>
    </r>
    <r>
      <rPr>
        <sz val="10"/>
        <color rgb="FFFF0000"/>
        <rFont val="Arial"/>
        <family val="2"/>
        <charset val="238"/>
        <scheme val="minor"/>
      </rPr>
      <t xml:space="preserve"> </t>
    </r>
    <r>
      <rPr>
        <sz val="10"/>
        <rFont val="Arial"/>
        <family val="2"/>
        <charset val="238"/>
        <scheme val="minor"/>
      </rPr>
      <t>PE 100, 90x8,2 mm, SDR 11</t>
    </r>
  </si>
  <si>
    <r>
      <t>Izvedba horizontalnih povezav vgrajenih geosond od zbirnega jaška do notranje stene kotlovnice v dolžini 45 m brez gradbenih del, skupaj s polaganjem povezav. Povezave se izdelajo z elektrofuzijskim varjenjem cevi in spojnih kosov. V postavko so vključene el. fuzijske spojke za varjenje, povezovalne cevi</t>
    </r>
    <r>
      <rPr>
        <sz val="10"/>
        <color rgb="FFFF0000"/>
        <rFont val="Arial"/>
        <family val="2"/>
        <charset val="238"/>
        <scheme val="minor"/>
      </rPr>
      <t xml:space="preserve"> </t>
    </r>
    <r>
      <rPr>
        <sz val="10"/>
        <rFont val="Arial"/>
        <family val="2"/>
        <charset val="238"/>
        <scheme val="minor"/>
      </rPr>
      <t>PE 100, 90x8,2 mm, SDR 11</t>
    </r>
  </si>
  <si>
    <r>
      <rPr>
        <b/>
        <sz val="10"/>
        <rFont val="Arial"/>
        <family val="2"/>
        <charset val="238"/>
        <scheme val="minor"/>
      </rPr>
      <t>Hladilni krog</t>
    </r>
    <r>
      <rPr>
        <sz val="10"/>
        <rFont val="Arial"/>
        <family val="2"/>
        <charset val="238"/>
        <scheme val="minor"/>
      </rPr>
      <t xml:space="preserve">
Vsak hladilni krog naprave naj vsebuje vsaj: 
• kompresor (enega ali več)
• hladivo R1234ze
• ploščni ali "cev v cevi" uparjalnik
• "cev v cevi" kondenzator
• elektronski ekspanzijski ventil
• pokazno steklo z indikatorjem vlage
• filtrni sušilnik hladiva
• polnilne ventile
• stikalo visokega tlaka
• tipala visokega tlaka
• tipala nizkega tlaka
• tipalo tlaka olja
• temperaturno tipalo vsesanega hladiva
• izolirano sesalno cev</t>
    </r>
  </si>
  <si>
    <r>
      <rPr>
        <b/>
        <sz val="10"/>
        <rFont val="Arial"/>
        <family val="2"/>
        <charset val="238"/>
        <scheme val="minor"/>
      </rPr>
      <t>Kompresorji</t>
    </r>
    <r>
      <rPr>
        <sz val="10"/>
        <rFont val="Arial"/>
        <family val="2"/>
        <charset val="238"/>
        <scheme val="minor"/>
      </rPr>
      <t xml:space="preserve">
Kompresorji naj so pol-hermetične vijačne izvedbe, optimizirani za zvezno delovanje s hladivom R1234ze, z motorjem s termično in tokovno zaščito. Vsak kompresor mora biti opremljen z grelnikom olja, ki preprečuje redčenje olja s hladivom medtem ko naprava ne obratuje. Vsak kompresor naj bo na nosilni okvir naprave pritrjen s protivibracijskimi nosilnimi elementi. Zavoljo lažjega morebitnega vzdrževanja naj bodo pred in za kompresorji standardno nameščeni zaporni ventili (na sesalni in tlačni strani).</t>
    </r>
  </si>
  <si>
    <r>
      <rPr>
        <b/>
        <sz val="10"/>
        <rFont val="Arial"/>
        <family val="2"/>
        <charset val="238"/>
        <scheme val="minor"/>
      </rPr>
      <t>Uparjalnik</t>
    </r>
    <r>
      <rPr>
        <sz val="10"/>
        <rFont val="Arial"/>
        <family val="2"/>
        <charset val="238"/>
        <scheme val="minor"/>
      </rPr>
      <t xml:space="preserve">
Uparjalniki naprave naj bodo v izvedbi cev v cevi (oz. ti. "Shell &amp; Tube"), kjer se voda pretaka v notranjih ceveh, hladilno sredstvo pa uparja v plašču izmenjevalnika.
Uparjalnik naj bo dodatno toplotno in protikondenčno izoliran (min. 20mm) v izogib nepotrebnim izgubam pri delovanju v režimu hlajenja ter preprečevanju kondenzacije.</t>
    </r>
  </si>
  <si>
    <r>
      <rPr>
        <b/>
        <sz val="10"/>
        <rFont val="Arial"/>
        <family val="2"/>
        <charset val="238"/>
        <scheme val="minor"/>
      </rPr>
      <t>Kondenzatorji</t>
    </r>
    <r>
      <rPr>
        <sz val="10"/>
        <rFont val="Arial"/>
        <family val="2"/>
        <charset val="238"/>
        <scheme val="minor"/>
      </rPr>
      <t xml:space="preserve">
Kondenzatorji naprave naj bodo v izvedbi cev v cevi (oz. ti. "Shell &amp; Tube"), kjer se voda pretaka v notranjih ceveh, hladilno sredstvo pa kondenzira v plašču izmenjevalnika.
Kondenzator naj bo dodatno toplotno izoliran (min. 20mm) v izogib nepotrebnim izgubam pri delovanju v režimu ogrevanja.</t>
    </r>
  </si>
  <si>
    <r>
      <rPr>
        <b/>
        <sz val="10"/>
        <rFont val="Arial"/>
        <family val="2"/>
        <charset val="238"/>
        <scheme val="minor"/>
      </rPr>
      <t>Elektro-krmilna omara</t>
    </r>
    <r>
      <rPr>
        <sz val="10"/>
        <rFont val="Arial"/>
        <family val="2"/>
        <charset val="238"/>
        <scheme val="minor"/>
      </rPr>
      <t xml:space="preserve">
Elektro-krmilna omara naj bo nameščena na napravi v ustreznem zaščitnem ohišju razreda vsaj IP54. Za dostop do vseh komponent omare naj so nameščena vrata ki omogočajo poln dostop do vseh komponent in so obenem zaščitena s ključavnico za preprečevanje nepooblaščenega dostopa. Vsi elementi elektro-krmilne omare naj so tudi pri odprtih vratih zaščiteni pred nenamernim fizičnim kontaktom oseb z elementi pod napetostjo.</t>
    </r>
  </si>
  <si>
    <r>
      <rPr>
        <b/>
        <sz val="10"/>
        <rFont val="Arial"/>
        <family val="2"/>
        <charset val="238"/>
        <scheme val="minor"/>
      </rPr>
      <t>Krmilnik</t>
    </r>
    <r>
      <rPr>
        <sz val="10"/>
        <rFont val="Arial"/>
        <family val="2"/>
        <charset val="238"/>
        <scheme val="minor"/>
      </rPr>
      <t xml:space="preserve">
Krmilnik naprave naj bo tovarniško montiran, namenjen samodejnemu upravljanju z napravo. Vgrajen zaslon prikazuje naj status naprave ter nastavljene parametre hladiva in hlajenega ter gretega medija. Krmilnik naj upravlja napravo z najbolj učinkovito kombinacijo krmiljenja kompresorjev, elektronskih ekspanzijskih ventilov in ostalih elemntov, ki skrbijo za učinkvito delovanje.
Krmilnik z varnostnimi fukcijami naj omogoča zaščito kritičnih komponent naprave pred preobremenitvijo na podlagi v napravi vgrajenih varnostnih elementov (temperature motorjev, tlaki hladiva in mazalnega olja, tlačna stikala, pretočno stikalo).</t>
    </r>
  </si>
  <si>
    <r>
      <rPr>
        <b/>
        <sz val="10"/>
        <rFont val="Arial"/>
        <family val="2"/>
        <charset val="238"/>
        <scheme val="minor"/>
      </rPr>
      <t>Minimalne zahtevane funkcije krmilnika:</t>
    </r>
    <r>
      <rPr>
        <sz val="10"/>
        <rFont val="Arial"/>
        <family val="2"/>
        <charset val="238"/>
        <scheme val="minor"/>
      </rPr>
      <t xml:space="preserve">
- samodejni nadzor delovanja naprave v želeni obratovalni točki
- prikaz zgodovine delovanja
- master/slave delovanje v sistemu 2-4 naprav
- signalizacija alarmov
- kontrola izpada posamezne faze napajanja
- delovanje naprave v zasilnem režimu v primeru npr. okvare 1 hladilnega kroga
- delovanje pri visokih temperaturah na kondenzatorju, brez izpadov delovanja
- delovanje pri visokih temperaturah vstopnega hladilnega medija npr. ob zagonu, brez izpadov delovanja
- prikaz nastavljenih parametrov ter parametrov posameznega hladilnega kroga
- izenačevanje ur delovanja vseh vgrajenih kompresorjev in ostalih komponent
- vodenje eksternih obtočnih črpalk, stopenjsko ali zvezno (odvisno od vgrajenih opcij naprave), za doseganje natančne kontrole kondenzacije/uparjanja vsakega hladilnega kroga ter delovanje naprave tudi pri nizkih obremenitvah oz. temperaurah na izmenjevalnikih, ki so izven normalnega območja delovanja
- samodejni ponovni zagon naprave v primeru izpada električnega omrežja
- upravljanje mehkega zagona naprave
- možnost vodenja nastavljene temperature preko eksternega kontakta
- možnost vodenja naprave s frekvenčnimi obtočnimi črpalkami ter variabilnim pretokom vode na strani porabnikov
- možnost dodatnih vmesnikov za integracijo naprave na centralni nadzorni sistem (Modbus, LonWorks, BACnet)</t>
    </r>
  </si>
  <si>
    <r>
      <rPr>
        <b/>
        <sz val="10"/>
        <rFont val="Arial"/>
        <family val="2"/>
        <charset val="238"/>
        <scheme val="minor"/>
      </rPr>
      <t>Izvedba zbiranika/razdelinika (2 veji) primarnega vira</t>
    </r>
    <r>
      <rPr>
        <sz val="10"/>
        <rFont val="Arial"/>
        <family val="2"/>
        <charset val="238"/>
        <scheme val="minor"/>
      </rPr>
      <t xml:space="preserve"> toplotne črpalke in prikop na dovod iz geotermalnega polja (stena kotlovnice) iz el. varilnih kosov in cevi PE 100, 110x10,0 mm, SDR 11, skladno z EN-12201. Na  zbiralniku/razdelilniku se izdela odzračevanje z avtomatskimi odzračevalnimi lončki, na najvišji točki. El. varilni kosi, PE cevi, odzračevalni lončki, termometri, pritrdilni, tesnilni in spojni material je v ceni postavke.</t>
    </r>
  </si>
  <si>
    <r>
      <rPr>
        <b/>
        <sz val="10"/>
        <rFont val="Arial"/>
        <family val="2"/>
        <charset val="238"/>
        <scheme val="minor"/>
      </rPr>
      <t>Zaporne lopute</t>
    </r>
    <r>
      <rPr>
        <sz val="10"/>
        <rFont val="Arial"/>
        <family val="2"/>
        <charset val="238"/>
        <scheme val="minor"/>
      </rPr>
      <t xml:space="preserve"> s 3-točkovnim elektromotornim pogonom 230V na zbiralniku/razdelilniku primarnega vira toplotne črpalke dimenzije DN 65.  Za vsako stopnjo toplotne črpalke (2) se dobavi in vgradi po en električni zaporni ventil. tesnilni in spojni material je v ceni postavke.</t>
    </r>
  </si>
  <si>
    <r>
      <rPr>
        <b/>
        <sz val="10"/>
        <rFont val="Arial"/>
        <family val="2"/>
        <charset val="238"/>
        <scheme val="minor"/>
      </rPr>
      <t>Ventili za hidravlično uravnovešanje sistema</t>
    </r>
    <r>
      <rPr>
        <sz val="10"/>
        <rFont val="Arial"/>
        <family val="2"/>
        <charset val="238"/>
        <scheme val="minor"/>
      </rPr>
      <t xml:space="preserve"> na zbiralniku/razdelilniku primarnega vira toplotne črpalke dimenzije DN 65. Za vsako stopnjo toplotne črpalke se dobavi in vgradi po en balansirni ventil 6/4". tesnilni in spojni material je v ceni postavke. Ustreza kot npr. prizvod STAF DN 65</t>
    </r>
  </si>
  <si>
    <r>
      <rPr>
        <b/>
        <sz val="10"/>
        <rFont val="Arial"/>
        <family val="2"/>
        <charset val="238"/>
        <scheme val="minor"/>
      </rPr>
      <t>Ekspanzijska posoda</t>
    </r>
    <r>
      <rPr>
        <sz val="10"/>
        <rFont val="Arial"/>
        <family val="2"/>
        <charset val="238"/>
        <scheme val="minor"/>
      </rPr>
      <t xml:space="preserve"> geotermalnega polja, vključno s pritrdilnim, spojnim in tesnilnim materialom.</t>
    </r>
  </si>
  <si>
    <r>
      <rPr>
        <b/>
        <sz val="10"/>
        <rFont val="Arial"/>
        <family val="2"/>
        <charset val="238"/>
        <scheme val="minor"/>
      </rPr>
      <t>Varnostni in polnilni set</t>
    </r>
    <r>
      <rPr>
        <sz val="10"/>
        <rFont val="Arial"/>
        <family val="2"/>
        <charset val="238"/>
        <scheme val="minor"/>
      </rPr>
      <t xml:space="preserve"> geotermalnega polja. V postavki vključen varnostni ventil 2,5 bar, manometer 0 do 6 bar in polnilna pipca 1/2", vključno s pritrdilnim, spojnim in tesnilnim materialom.</t>
    </r>
  </si>
  <si>
    <r>
      <rPr>
        <b/>
        <sz val="10"/>
        <rFont val="Arial"/>
        <family val="2"/>
        <charset val="238"/>
        <scheme val="minor"/>
      </rPr>
      <t>Obtočna črpalka</t>
    </r>
    <r>
      <rPr>
        <sz val="10"/>
        <rFont val="Arial"/>
        <family val="2"/>
        <charset val="238"/>
        <scheme val="minor"/>
      </rPr>
      <t xml:space="preserve"> geotermalnega polja CP1 (cirkulacijska črpalka primarja toplotne črpalke), vključno s pritrdilnim, tesnilnim in spojnim materialom.</t>
    </r>
  </si>
  <si>
    <r>
      <rPr>
        <b/>
        <sz val="10"/>
        <rFont val="Arial"/>
        <family val="2"/>
        <charset val="238"/>
        <scheme val="minor"/>
      </rPr>
      <t xml:space="preserve">Izvedba zbiranika/razdelinika (2 veji) sekundarja </t>
    </r>
    <r>
      <rPr>
        <sz val="10"/>
        <rFont val="Arial"/>
        <family val="2"/>
        <charset val="238"/>
        <scheme val="minor"/>
      </rPr>
      <t>toplotne črpalke in prikop na cevno inštalacijo ogrevanja iz jeklenih šivnih cevi in kovanih kosov. Na zbiralniku/razdelilniku se izdela odzračevanje z avtomatskimi odzračevalnimi lončki, na najvišji točki, na skupnem dovodu in povratku se vgradi termomanometer. Jeklene cevi, kovani kosi, odzračevalni lončki, termometri, pritrdilni, tesnilni in spojni material je v ceni postavke. Telo zbiralnika/razdelilnika je iz jeklenih cevi DN 100, vhodi/izhodi za topotno črpalko (2) pa so dimenzije</t>
    </r>
    <r>
      <rPr>
        <sz val="10"/>
        <color rgb="FFC00000"/>
        <rFont val="Arial"/>
        <family val="2"/>
        <charset val="238"/>
        <scheme val="minor"/>
      </rPr>
      <t xml:space="preserve"> </t>
    </r>
    <r>
      <rPr>
        <sz val="10"/>
        <rFont val="Arial"/>
        <family val="2"/>
        <charset val="238"/>
        <scheme val="minor"/>
      </rPr>
      <t>DN 65.</t>
    </r>
  </si>
  <si>
    <r>
      <rPr>
        <b/>
        <sz val="10"/>
        <rFont val="Arial"/>
        <family val="2"/>
        <charset val="238"/>
        <scheme val="minor"/>
      </rPr>
      <t>Zaporne lopute s 3-točkovnim elektromotornim pogonom</t>
    </r>
    <r>
      <rPr>
        <sz val="10"/>
        <rFont val="Arial"/>
        <family val="2"/>
        <charset val="238"/>
        <scheme val="minor"/>
      </rPr>
      <t xml:space="preserve"> 230V na zbiralniku/razdelilniku sekundarja toplotne črpalke dimenzije DN 65.  Za vsako stopnjo toplotne črpalke se dobavi in vgradi po en zaporni ventil.  Pritrdilni, tesnilni in spojni material je v ceni postavke.</t>
    </r>
  </si>
  <si>
    <r>
      <rPr>
        <b/>
        <sz val="10"/>
        <rFont val="Arial"/>
        <family val="2"/>
        <charset val="238"/>
        <scheme val="minor"/>
      </rPr>
      <t>Ventili za hidravlično uravnovešanje</t>
    </r>
    <r>
      <rPr>
        <sz val="10"/>
        <rFont val="Arial"/>
        <family val="2"/>
        <charset val="238"/>
        <scheme val="minor"/>
      </rPr>
      <t xml:space="preserve"> sistema na zbiralniku/razdelilniku primarnega vira toplotne črpalke dimenzije DN 65. Za vsako stopnjo toplotne črpalke (7) se dobavi in vgradi po en balansirni ventil 6/4". Pritrdilni, tesnilni in spojni material je v ceni postavke. Ustreza kot npr. prizvod STAF DN 65</t>
    </r>
  </si>
  <si>
    <r>
      <rPr>
        <b/>
        <sz val="10"/>
        <rFont val="Arial"/>
        <family val="2"/>
        <charset val="238"/>
        <scheme val="minor"/>
      </rPr>
      <t xml:space="preserve">Ekspanzijska posoda </t>
    </r>
    <r>
      <rPr>
        <sz val="10"/>
        <rFont val="Arial"/>
        <family val="2"/>
        <charset val="238"/>
        <scheme val="minor"/>
      </rPr>
      <t>sekundarkega dela, vključno s pritrdilnim, spojnim in tesnilnim materialom.</t>
    </r>
  </si>
  <si>
    <r>
      <rPr>
        <b/>
        <sz val="10"/>
        <rFont val="Arial"/>
        <family val="2"/>
        <charset val="238"/>
        <scheme val="minor"/>
      </rPr>
      <t xml:space="preserve">Varnostni in polnilni set </t>
    </r>
    <r>
      <rPr>
        <sz val="10"/>
        <rFont val="Arial"/>
        <family val="2"/>
        <charset val="238"/>
        <scheme val="minor"/>
      </rPr>
      <t>sekundarja toplotne črpalke. V postavki vključen varnostni ventil 2,5 bar, manometer 0 do 6 bar in polnilna pipca 1/2", vključno s pritrdilnim, spojnim in tesnilnim materialom.</t>
    </r>
  </si>
  <si>
    <r>
      <rPr>
        <b/>
        <sz val="10"/>
        <rFont val="Arial"/>
        <family val="2"/>
        <charset val="238"/>
        <scheme val="minor"/>
      </rPr>
      <t>Obtočna črpalka</t>
    </r>
    <r>
      <rPr>
        <sz val="10"/>
        <rFont val="Arial"/>
        <family val="2"/>
        <charset val="238"/>
        <scheme val="minor"/>
      </rPr>
      <t xml:space="preserve"> sekundarja toplotne črpalke CP2  (cirkulacijska črpalka sekundarja), vključno s pritrdilnim, tesnilnim in spojnim materialom. </t>
    </r>
  </si>
  <si>
    <r>
      <rPr>
        <b/>
        <sz val="10"/>
        <rFont val="Arial"/>
        <family val="2"/>
        <charset val="238"/>
        <scheme val="minor"/>
      </rPr>
      <t>Obtočna črpalka</t>
    </r>
    <r>
      <rPr>
        <sz val="10"/>
        <rFont val="Arial"/>
        <family val="2"/>
        <charset val="238"/>
        <scheme val="minor"/>
      </rPr>
      <t xml:space="preserve"> za ogrevanje sanitarne vode iz toplotne črpalke CP3 (cirkulacijska črpalka STV), vključno s pritrdilnim, tesnilnim in spojnim materialom. </t>
    </r>
  </si>
  <si>
    <r>
      <rPr>
        <b/>
        <sz val="10"/>
        <rFont val="Arial"/>
        <family val="2"/>
        <charset val="238"/>
        <scheme val="minor"/>
      </rPr>
      <t>Zalogovnik ogrevne vode</t>
    </r>
    <r>
      <rPr>
        <sz val="10"/>
        <rFont val="Arial"/>
        <family val="2"/>
        <charset val="238"/>
        <scheme val="minor"/>
      </rPr>
      <t xml:space="preserve"> in priklop na sistem ogrevanja kpl. Priključki ogrevne vode 4x DN 100. Z zalogovnikom, ventili, pritrdilnim, tesnilnim in spojnim materialom. Izolacija iz sintetičnega kavčuka debeline 32 mm.</t>
    </r>
  </si>
  <si>
    <r>
      <rPr>
        <b/>
        <sz val="10"/>
        <rFont val="Arial"/>
        <family val="2"/>
        <charset val="238"/>
        <scheme val="minor"/>
      </rPr>
      <t>Pločati toplotni prenosnik</t>
    </r>
    <r>
      <rPr>
        <sz val="10"/>
        <rFont val="Arial"/>
        <family val="2"/>
        <charset val="238"/>
        <scheme val="minor"/>
      </rPr>
      <t xml:space="preserve"> pasivnega hlajenja komplet z pritrdilnim, montažnim in tesnilnim materialom.</t>
    </r>
  </si>
  <si>
    <r>
      <rPr>
        <b/>
        <sz val="10"/>
        <rFont val="Arial"/>
        <family val="2"/>
        <charset val="238"/>
        <scheme val="minor"/>
      </rPr>
      <t>Pločati toplotni prenosnik</t>
    </r>
    <r>
      <rPr>
        <sz val="10"/>
        <rFont val="Arial"/>
        <family val="2"/>
        <charset val="238"/>
        <scheme val="minor"/>
      </rPr>
      <t xml:space="preserve"> (Kondenzator toplote) komplet z pritrdilnim, montažnim in tesnilnim materialom.</t>
    </r>
  </si>
  <si>
    <r>
      <rPr>
        <b/>
        <sz val="10"/>
        <rFont val="Arial"/>
        <family val="2"/>
        <charset val="238"/>
        <scheme val="minor"/>
      </rPr>
      <t>Pločati toplotni prenosnik</t>
    </r>
    <r>
      <rPr>
        <sz val="10"/>
        <rFont val="Arial"/>
        <family val="2"/>
        <charset val="238"/>
        <scheme val="minor"/>
      </rPr>
      <t xml:space="preserve"> (Aktivno hlajenje) komplet z pritrdilnim, montažnim in tesnilnim materialom.</t>
    </r>
  </si>
  <si>
    <r>
      <rPr>
        <b/>
        <sz val="10"/>
        <rFont val="Arial"/>
        <family val="2"/>
        <charset val="238"/>
        <scheme val="minor"/>
      </rPr>
      <t xml:space="preserve">Obtočna črpalka </t>
    </r>
    <r>
      <rPr>
        <sz val="10"/>
        <rFont val="Arial"/>
        <family val="2"/>
        <charset val="238"/>
        <scheme val="minor"/>
      </rPr>
      <t xml:space="preserve">primarja toplotne črpalke CP4 (AKTIVNO HLAJENJE), vključno s pritrdilnim, tesnilnim in spojnim materialom. </t>
    </r>
  </si>
  <si>
    <r>
      <rPr>
        <b/>
        <sz val="10"/>
        <rFont val="Arial"/>
        <family val="2"/>
        <charset val="238"/>
        <scheme val="minor"/>
      </rPr>
      <t>Obtočna črpalka</t>
    </r>
    <r>
      <rPr>
        <sz val="10"/>
        <rFont val="Arial"/>
        <family val="2"/>
        <charset val="238"/>
        <scheme val="minor"/>
      </rPr>
      <t xml:space="preserve"> hladne vode CP5 (AKTIVNO HLAJENJE), vključno s pritrdilnim, tesnilnim in spojnim materialom. </t>
    </r>
  </si>
  <si>
    <r>
      <rPr>
        <b/>
        <sz val="10"/>
        <rFont val="Arial"/>
        <family val="2"/>
        <charset val="238"/>
        <scheme val="minor"/>
      </rPr>
      <t xml:space="preserve">Obtočna črpalka </t>
    </r>
    <r>
      <rPr>
        <sz val="10"/>
        <rFont val="Arial"/>
        <family val="2"/>
        <charset val="238"/>
        <scheme val="minor"/>
      </rPr>
      <t xml:space="preserve">hladne vode CP6 (PASIVNO HLAJENJE), vključno s pritrdilnim, tesnilnim in spojnim materialom. </t>
    </r>
  </si>
  <si>
    <r>
      <rPr>
        <b/>
        <sz val="10"/>
        <rFont val="Arial"/>
        <family val="2"/>
        <charset val="238"/>
        <scheme val="minor"/>
      </rPr>
      <t>Prirobnična tropotna krogelna pipa VP20, VP21, VP22 z motornim pogonom 230V</t>
    </r>
    <r>
      <rPr>
        <sz val="10"/>
        <rFont val="Arial"/>
        <family val="2"/>
        <charset val="238"/>
        <scheme val="minor"/>
      </rPr>
      <t xml:space="preserve">, vključno s pritrdilnim, tesnilnim in spojnim materialom. </t>
    </r>
  </si>
  <si>
    <r>
      <rPr>
        <b/>
        <sz val="10"/>
        <rFont val="Arial"/>
        <family val="2"/>
        <charset val="238"/>
        <scheme val="minor"/>
      </rPr>
      <t>Nepovratna loputa s prirobničnimi priključk</t>
    </r>
    <r>
      <rPr>
        <sz val="10"/>
        <rFont val="Arial"/>
        <family val="2"/>
        <charset val="238"/>
        <scheme val="minor"/>
      </rPr>
      <t xml:space="preserve">i,  vključno s pritrdilnim, tesnilnim in spojnim materialom. </t>
    </r>
  </si>
  <si>
    <r>
      <rPr>
        <b/>
        <sz val="10"/>
        <rFont val="Arial"/>
        <family val="2"/>
        <charset val="238"/>
        <scheme val="minor"/>
      </rPr>
      <t>Nepovratna loputa z navojnimi priključki</t>
    </r>
    <r>
      <rPr>
        <sz val="10"/>
        <rFont val="Arial"/>
        <family val="2"/>
        <charset val="238"/>
        <scheme val="minor"/>
      </rPr>
      <t xml:space="preserve">,  vključno s pritrdilnim, tesnilnim in spojnim materialom. </t>
    </r>
  </si>
  <si>
    <r>
      <rPr>
        <b/>
        <sz val="10"/>
        <rFont val="Arial"/>
        <family val="2"/>
        <charset val="238"/>
        <scheme val="minor"/>
      </rPr>
      <t>Prirobnična zaporna  pipa</t>
    </r>
    <r>
      <rPr>
        <sz val="10"/>
        <rFont val="Arial"/>
        <family val="2"/>
        <charset val="238"/>
        <scheme val="minor"/>
      </rPr>
      <t xml:space="preserve">, vključno s pritrdilnim, tesnilnim in spojnim materialom. </t>
    </r>
  </si>
  <si>
    <r>
      <rPr>
        <b/>
        <sz val="10"/>
        <rFont val="Arial"/>
        <family val="2"/>
        <charset val="238"/>
        <scheme val="minor"/>
      </rPr>
      <t>Navojna zaporna  pipa</t>
    </r>
    <r>
      <rPr>
        <sz val="10"/>
        <rFont val="Arial"/>
        <family val="2"/>
        <charset val="238"/>
        <scheme val="minor"/>
      </rPr>
      <t xml:space="preserve">, vključno s pritrdilnim, tesnilnim in spojnim materialom. </t>
    </r>
  </si>
  <si>
    <t>fillsafe dopolnjevanje vode, odvisno od tlaka, za raztezne posode, npr. Statico</t>
  </si>
  <si>
    <r>
      <t xml:space="preserve">regulacija </t>
    </r>
    <r>
      <rPr>
        <i/>
        <sz val="10"/>
        <rFont val="Arial"/>
        <family val="2"/>
        <charset val="238"/>
        <scheme val="minor"/>
      </rPr>
      <t>BrainCube</t>
    </r>
    <r>
      <rPr>
        <sz val="10"/>
        <rFont val="Arial"/>
        <family val="2"/>
        <charset val="238"/>
        <scheme val="minor"/>
      </rPr>
      <t>, za optimalno varno obratovanje, samo-optimizacija s spominsko funkcijo, numerični in grafični prikaz tlaka, električni priklop 230V/50Hz s sklopko za ločitev iz omrežja, podatkovni vmesnik RS 485, prosto programabilni digitalni izhodi</t>
    </r>
  </si>
  <si>
    <r>
      <rPr>
        <b/>
        <sz val="10"/>
        <rFont val="Arial"/>
        <family val="2"/>
        <charset val="238"/>
        <scheme val="minor"/>
      </rPr>
      <t xml:space="preserve">Obtočna črpalka </t>
    </r>
    <r>
      <rPr>
        <sz val="10"/>
        <rFont val="Arial"/>
        <family val="2"/>
        <charset val="238"/>
        <scheme val="minor"/>
      </rPr>
      <t>kotlovskega ogrevanja</t>
    </r>
    <r>
      <rPr>
        <b/>
        <sz val="10"/>
        <rFont val="Arial"/>
        <family val="2"/>
        <charset val="238"/>
        <scheme val="minor"/>
      </rPr>
      <t xml:space="preserve"> Č.0K</t>
    </r>
    <r>
      <rPr>
        <sz val="10"/>
        <rFont val="Arial"/>
        <family val="2"/>
        <charset val="238"/>
        <scheme val="minor"/>
      </rPr>
      <t xml:space="preserve">, vključno s pritrdilnim, tesnilnim in spojnim materialom. </t>
    </r>
  </si>
  <si>
    <r>
      <rPr>
        <b/>
        <sz val="10"/>
        <rFont val="Arial"/>
        <family val="2"/>
        <charset val="238"/>
        <scheme val="minor"/>
      </rPr>
      <t xml:space="preserve">Obtočna črpalka </t>
    </r>
    <r>
      <rPr>
        <sz val="10"/>
        <rFont val="Arial"/>
        <family val="2"/>
        <charset val="238"/>
        <scheme val="minor"/>
      </rPr>
      <t>na veji ogrevanja NBO</t>
    </r>
    <r>
      <rPr>
        <b/>
        <sz val="10"/>
        <rFont val="Arial"/>
        <family val="2"/>
        <charset val="238"/>
        <scheme val="minor"/>
      </rPr>
      <t xml:space="preserve"> Č.2</t>
    </r>
    <r>
      <rPr>
        <sz val="10"/>
        <rFont val="Arial"/>
        <family val="2"/>
        <charset val="238"/>
        <scheme val="minor"/>
      </rPr>
      <t xml:space="preserve">, vključno s pritrdilnim, tesnilnim in spojnim materialom. </t>
    </r>
  </si>
  <si>
    <r>
      <rPr>
        <b/>
        <sz val="10"/>
        <rFont val="Arial"/>
        <family val="2"/>
        <charset val="238"/>
        <scheme val="minor"/>
      </rPr>
      <t xml:space="preserve">Izvedba priključka DN 50 </t>
    </r>
    <r>
      <rPr>
        <sz val="10"/>
        <rFont val="Arial"/>
        <family val="2"/>
        <charset val="238"/>
        <scheme val="minor"/>
      </rPr>
      <t>na obstoječ cevni razvod DN 50 za ogrevanje sanitarne tople vode. Vključno ves potrebni material.</t>
    </r>
  </si>
  <si>
    <r>
      <rPr>
        <b/>
        <sz val="10"/>
        <rFont val="Arial"/>
        <family val="2"/>
        <charset val="238"/>
        <scheme val="minor"/>
      </rPr>
      <t xml:space="preserve">Demontaža obstoječega tripotnega ventila </t>
    </r>
    <r>
      <rPr>
        <sz val="10"/>
        <rFont val="Arial"/>
        <family val="2"/>
        <charset val="238"/>
        <scheme val="minor"/>
      </rPr>
      <t>na ogrevalni veji DN 100 za NBO in izvedba cevi brez priključnih mest. Vključno ves potrebni material.</t>
    </r>
  </si>
  <si>
    <r>
      <rPr>
        <b/>
        <sz val="10"/>
        <rFont val="Arial"/>
        <family val="2"/>
        <charset val="238"/>
        <scheme val="minor"/>
      </rPr>
      <t>Hranilnik toplote/hladu</t>
    </r>
    <r>
      <rPr>
        <sz val="10"/>
        <rFont val="Arial"/>
        <family val="2"/>
        <charset val="238"/>
        <scheme val="minor"/>
      </rPr>
      <t>, pokončne izvedbe, z bombiranim dnom in vrhom, z naslednjimi karakteristikami:</t>
    </r>
  </si>
  <si>
    <r>
      <rPr>
        <b/>
        <sz val="10"/>
        <rFont val="Arial"/>
        <family val="2"/>
        <charset val="238"/>
        <scheme val="minor"/>
      </rPr>
      <t>Razdelilnik hladilne vode</t>
    </r>
    <r>
      <rPr>
        <sz val="10"/>
        <rFont val="Arial"/>
        <family val="2"/>
        <charset val="238"/>
        <scheme val="minor"/>
      </rPr>
      <t xml:space="preserve"> za dovod/povratek hladilne vode hladilnih vej objekta, izoliran s toplotno izolacijoiz sintetičnega kavčuka debeline 32 mm. Razdelilnik DN 100 s priključki:</t>
    </r>
  </si>
  <si>
    <r>
      <rPr>
        <b/>
        <sz val="10"/>
        <rFont val="Arial"/>
        <family val="2"/>
        <charset val="238"/>
        <scheme val="minor"/>
      </rPr>
      <t>Razdelilnik ogrevalne vode</t>
    </r>
    <r>
      <rPr>
        <sz val="10"/>
        <rFont val="Arial"/>
        <family val="2"/>
        <charset val="238"/>
        <scheme val="minor"/>
      </rPr>
      <t xml:space="preserve"> za dovod/povratek ogrevalne vode ogrevalnih vej objekta, izoliran s toplotno izolacijoiz sintetičnega kavčuka debeline 32 mm. Razdelilnik DN 80 s priključki:</t>
    </r>
  </si>
  <si>
    <t>z mokrotekočim EMC motorjem s permanentnimi magneti. Črpalke imajo možnost nastavljanja proporcionalnega ali konstnega tlaka in konstatnih vrtljajev preko spletnega vmesnika. Namenjene za oskrbo z vodo za ogrevanje v skladu z VDI 2035. PN tlak 6 bar z naslednjimi parametri:</t>
  </si>
  <si>
    <r>
      <t xml:space="preserve">Tehnični podatki - </t>
    </r>
    <r>
      <rPr>
        <b/>
        <u/>
        <sz val="10"/>
        <rFont val="Arial"/>
        <family val="2"/>
        <charset val="238"/>
        <scheme val="minor"/>
      </rPr>
      <t>Č.2.1</t>
    </r>
  </si>
  <si>
    <r>
      <rPr>
        <b/>
        <sz val="10"/>
        <rFont val="Arial"/>
        <family val="2"/>
        <charset val="238"/>
        <scheme val="minor"/>
      </rPr>
      <t xml:space="preserve">Obtočna črpalka </t>
    </r>
    <r>
      <rPr>
        <sz val="10"/>
        <rFont val="Arial"/>
        <family val="2"/>
        <charset val="238"/>
        <scheme val="minor"/>
      </rPr>
      <t>kotlovskega ogrevanja</t>
    </r>
    <r>
      <rPr>
        <b/>
        <sz val="10"/>
        <rFont val="Arial"/>
        <family val="2"/>
        <charset val="238"/>
        <scheme val="minor"/>
      </rPr>
      <t xml:space="preserve"> Č.2.2.</t>
    </r>
    <r>
      <rPr>
        <sz val="10"/>
        <rFont val="Arial"/>
        <family val="2"/>
        <charset val="238"/>
        <scheme val="minor"/>
      </rPr>
      <t xml:space="preserve">, vključno s pritrdilnim, tesnilnim in spojnim materialom. </t>
    </r>
  </si>
  <si>
    <r>
      <rPr>
        <b/>
        <sz val="10"/>
        <rFont val="Arial"/>
        <family val="2"/>
        <charset val="238"/>
        <scheme val="minor"/>
      </rPr>
      <t xml:space="preserve">Obtočna črpalka </t>
    </r>
    <r>
      <rPr>
        <sz val="10"/>
        <rFont val="Arial"/>
        <family val="2"/>
        <charset val="238"/>
        <scheme val="minor"/>
      </rPr>
      <t>kotlovskega ogrevanja</t>
    </r>
    <r>
      <rPr>
        <b/>
        <sz val="10"/>
        <rFont val="Arial"/>
        <family val="2"/>
        <charset val="238"/>
        <scheme val="minor"/>
      </rPr>
      <t xml:space="preserve"> Č.H1</t>
    </r>
    <r>
      <rPr>
        <sz val="10"/>
        <rFont val="Arial"/>
        <family val="2"/>
        <charset val="238"/>
        <scheme val="minor"/>
      </rPr>
      <t xml:space="preserve">, vključno s pritrdilnim, tesnilnim in spojnim materialom. </t>
    </r>
  </si>
  <si>
    <r>
      <rPr>
        <b/>
        <sz val="10"/>
        <rFont val="Arial"/>
        <family val="2"/>
        <charset val="238"/>
        <scheme val="minor"/>
      </rPr>
      <t xml:space="preserve">Obtočna črpalka </t>
    </r>
    <r>
      <rPr>
        <sz val="10"/>
        <rFont val="Arial"/>
        <family val="2"/>
        <charset val="238"/>
        <scheme val="minor"/>
      </rPr>
      <t>kotlovskega ogrevanja</t>
    </r>
    <r>
      <rPr>
        <b/>
        <sz val="10"/>
        <rFont val="Arial"/>
        <family val="2"/>
        <charset val="238"/>
        <scheme val="minor"/>
      </rPr>
      <t xml:space="preserve"> Č.H2</t>
    </r>
    <r>
      <rPr>
        <sz val="10"/>
        <rFont val="Arial"/>
        <family val="2"/>
        <charset val="238"/>
        <scheme val="minor"/>
      </rPr>
      <t xml:space="preserve">, vključno s pritrdilnim, tesnilnim in spojnim materialom. </t>
    </r>
  </si>
  <si>
    <r>
      <rPr>
        <b/>
        <sz val="10"/>
        <rFont val="Arial"/>
        <family val="2"/>
        <charset val="238"/>
        <scheme val="minor"/>
      </rPr>
      <t xml:space="preserve">Jeklena cev </t>
    </r>
    <r>
      <rPr>
        <sz val="10"/>
        <rFont val="Arial"/>
        <family val="2"/>
        <charset val="238"/>
        <scheme val="minor"/>
      </rPr>
      <t>po EN 10220, vključno z loki in ostalimi fazonskimi kosi, pritrdilnim ter obešalnim materialom dvakratnim antikorozijskim premazom  s temeljno barvo.</t>
    </r>
  </si>
  <si>
    <r>
      <rPr>
        <b/>
        <sz val="10"/>
        <rFont val="Arial"/>
        <family val="2"/>
        <charset val="238"/>
        <scheme val="minor"/>
      </rPr>
      <t xml:space="preserve">Toplotna izolacija </t>
    </r>
    <r>
      <rPr>
        <sz val="10"/>
        <rFont val="Arial"/>
        <family val="2"/>
        <charset val="238"/>
        <scheme val="minor"/>
      </rPr>
      <t>iz sintetičnega kavčuka zaprtocelične strukture za izolacijo jeklenih cevi naslednjih dimenzij in debelin (Kaiflex EF,  ali enakovredno), z naslednjimi karakteristikami:</t>
    </r>
  </si>
  <si>
    <r>
      <t>Alu pločevina</t>
    </r>
    <r>
      <rPr>
        <sz val="10"/>
        <rFont val="Arial"/>
        <family val="2"/>
        <charset val="238"/>
        <scheme val="minor"/>
      </rPr>
      <t xml:space="preserve"> za zaščito izoliranih cevnih razvodov v kineti. Vključno montaža in ves potrebni montažni material.</t>
    </r>
  </si>
  <si>
    <r>
      <t>Toplotna izolacija</t>
    </r>
    <r>
      <rPr>
        <sz val="10"/>
        <rFont val="Arial"/>
        <family val="2"/>
        <charset val="238"/>
        <scheme val="minor"/>
      </rPr>
      <t xml:space="preserve"> zapornih elementov in regulacijskih ventilov, izdelava smernih puščic in napisov v ustrezni barvi za namestitev na odcepe in razdelilnik</t>
    </r>
  </si>
  <si>
    <r>
      <rPr>
        <b/>
        <sz val="10"/>
        <rFont val="Arial"/>
        <family val="2"/>
        <charset val="238"/>
        <scheme val="minor"/>
      </rPr>
      <t xml:space="preserve">Jeklena cev </t>
    </r>
    <r>
      <rPr>
        <sz val="10"/>
        <rFont val="Arial"/>
        <family val="2"/>
        <charset val="238"/>
        <scheme val="minor"/>
      </rPr>
      <t>po EN 10220, vključno z loki in ostalimi fazonskimi kosi, pritrdilnim ter obešalnim materialom dvakratnim antikorozijskim premazom  s temeljno barvo. Razvodi hlajenja za klimate.</t>
    </r>
  </si>
  <si>
    <r>
      <t>Predizdelan podporni in obešalni material</t>
    </r>
    <r>
      <rPr>
        <sz val="10"/>
        <rFont val="Arial"/>
        <family val="2"/>
        <charset val="238"/>
        <scheme val="minor"/>
      </rPr>
      <t>, izdelan iz pocinkanih jeklenih trakov in profilov, z gumijastimi vložki za preprečitev toplotnih mostov.</t>
    </r>
  </si>
  <si>
    <r>
      <rPr>
        <b/>
        <sz val="10"/>
        <rFont val="Arial"/>
        <family val="2"/>
        <charset val="238"/>
        <scheme val="minor"/>
      </rPr>
      <t>Regulator tlačne razlike</t>
    </r>
    <r>
      <rPr>
        <sz val="10"/>
        <rFont val="Arial"/>
        <family val="2"/>
        <charset val="238"/>
        <scheme val="minor"/>
      </rPr>
      <t xml:space="preserve"> sestavljen iz regulatorja tlaka STAP z membrano na povratnem vodu in poševnosedežnega ventila za hidravlično uravnoteženje STAD z izpustom za priključitev kapilare na predtoku. Priključek je navojni, tlačni razred PN 16,  namenjen za delovno temperaturo od –20°C do 120°C, maks.tlačna razlika 250 kPa. Oba ventila imata funkcijo zapornega elementa, proporcionalno nastavitev pretoka in tlaka ter merilne priključke za meritve pretoka, tlaka, temperature in moči. Izdelana iz na staranje odporne zlitine A-metal. Postavka vključuje nastavitev regulatorja tlaka in izdelavo zapisnika o doseženih pretokih, </t>
    </r>
  </si>
  <si>
    <r>
      <t xml:space="preserve">proizvod kot npr. TA – IMI International, tip </t>
    </r>
    <r>
      <rPr>
        <b/>
        <sz val="10"/>
        <rFont val="Arial"/>
        <family val="2"/>
        <charset val="238"/>
        <scheme val="minor"/>
      </rPr>
      <t>STAD,</t>
    </r>
    <r>
      <rPr>
        <sz val="10"/>
        <rFont val="Arial"/>
        <family val="2"/>
        <charset val="238"/>
        <scheme val="minor"/>
      </rPr>
      <t xml:space="preserve"> eli enakovredno</t>
    </r>
  </si>
  <si>
    <r>
      <rPr>
        <b/>
        <sz val="10"/>
        <rFont val="Arial"/>
        <family val="2"/>
        <charset val="238"/>
        <scheme val="minor"/>
      </rPr>
      <t xml:space="preserve">Avtomatski odzračevalnik </t>
    </r>
    <r>
      <rPr>
        <sz val="10"/>
        <rFont val="Arial"/>
        <family val="2"/>
        <charset val="238"/>
        <scheme val="minor"/>
      </rPr>
      <t>za suh izpust izločenih plinov z navojnim priključkom NP 10 namenjen za toplo vodo do 110 °C, skupaj s tesnilnim materialom</t>
    </r>
  </si>
  <si>
    <r>
      <rPr>
        <b/>
        <sz val="10"/>
        <rFont val="Arial"/>
        <family val="2"/>
        <charset val="238"/>
        <scheme val="minor"/>
      </rPr>
      <t>Priključek za radiatorje z vgrajenim ventilom</t>
    </r>
    <r>
      <rPr>
        <sz val="10"/>
        <rFont val="Arial"/>
        <family val="2"/>
        <charset val="238"/>
        <scheme val="minor"/>
      </rPr>
      <t xml:space="preserve"> (</t>
    </r>
    <r>
      <rPr>
        <b/>
        <sz val="10"/>
        <rFont val="Arial"/>
        <family val="2"/>
        <charset val="238"/>
        <scheme val="minor"/>
      </rPr>
      <t>H kos</t>
    </r>
    <r>
      <rPr>
        <sz val="10"/>
        <rFont val="Arial"/>
        <family val="2"/>
        <charset val="238"/>
        <scheme val="minor"/>
      </rPr>
      <t xml:space="preserve">) </t>
    </r>
    <r>
      <rPr>
        <b/>
        <sz val="10"/>
        <color rgb="FF000000"/>
        <rFont val="Arial"/>
        <family val="2"/>
        <charset val="238"/>
        <scheme val="minor"/>
      </rPr>
      <t>z avtomatsko omejitvijo pretoka</t>
    </r>
    <r>
      <rPr>
        <sz val="10"/>
        <rFont val="Arial"/>
        <family val="2"/>
        <charset val="238"/>
        <scheme val="minor"/>
      </rPr>
      <t xml:space="preserve"> za dvocevni sistem gretja. H-kos </t>
    </r>
    <r>
      <rPr>
        <sz val="10"/>
        <color rgb="FF000000"/>
        <rFont val="Arial"/>
        <family val="2"/>
        <charset val="238"/>
        <scheme val="minor"/>
      </rPr>
      <t>ima integriran omejevalnik pretoka, ki prepreči prevelike pretoke. Želen pretok nastavimo neposredno na samem elementu z zasukom.  Ventil regulira pretok neodvisno od tlačne razlike.</t>
    </r>
  </si>
  <si>
    <r>
      <rPr>
        <b/>
        <sz val="10"/>
        <rFont val="Arial"/>
        <family val="2"/>
        <charset val="238"/>
        <scheme val="minor"/>
      </rPr>
      <t>Večfunkcijski priključni kos za  vertikalne radiatorje (H kos) z integriranim omejevalnikom pretoka in termostatskim vložkom</t>
    </r>
    <r>
      <rPr>
        <sz val="10"/>
        <rFont val="Arial"/>
        <family val="2"/>
        <charset val="238"/>
        <scheme val="minor"/>
      </rPr>
      <t>, kotni, dvocevni, 1/2" ZN ali enakovredno.</t>
    </r>
  </si>
  <si>
    <r>
      <t xml:space="preserve">Ohišje naprave naj bo izdelano iz nosilnega okvirja iz pocinkane pločevine, izoliranega z izolacijo iz polietilena, zaprto-celične strukture, z okrasno maske iz pocinkane pločevine v beli barvi. Zajem zraka naj je s spodnje strani konvektorja, izpih na zgornji strani (pri vertikalni montaži). Na zajemu zraka naj bo nameščen panelni </t>
    </r>
    <r>
      <rPr>
        <b/>
        <sz val="10"/>
        <rFont val="Arial"/>
        <family val="2"/>
        <charset val="238"/>
        <scheme val="minor"/>
      </rPr>
      <t>pralni filter</t>
    </r>
    <r>
      <rPr>
        <sz val="10"/>
        <rFont val="Arial"/>
        <family val="2"/>
        <charset val="238"/>
        <scheme val="minor"/>
      </rPr>
      <t xml:space="preserve"> iz polipropilena na togem profilu za lahko snemanje, razreda filtracije G1.</t>
    </r>
  </si>
  <si>
    <r>
      <t xml:space="preserve">Toplotna izmenjevalnika naj bosta izdelana in bakrenih cevi z mehansko natisnjenimi aluminijastimi lamelami, s profilom za povečanje površine. Vodni priključki naj bodo na razpolago na levi ali desni strani, električni pa vedno na nasprotni. Pod izmenjevalnikoma naj bo standardno nameščena banjica za kondenzat, s priključkom za odtok. </t>
    </r>
    <r>
      <rPr>
        <b/>
        <u/>
        <sz val="10"/>
        <rFont val="Arial"/>
        <family val="2"/>
        <charset val="238"/>
        <scheme val="minor"/>
      </rPr>
      <t>Banjica za kondenzat se mora raztezati tudi pod mesto za vgradnjo ventilov!</t>
    </r>
  </si>
  <si>
    <r>
      <t>Regulacijski krog za grelnik</t>
    </r>
    <r>
      <rPr>
        <sz val="10"/>
        <rFont val="Arial"/>
        <family val="2"/>
        <charset val="238"/>
        <scheme val="minor"/>
      </rPr>
      <t xml:space="preserve"> prezračevalne naprave KN.A mora vsebovati:</t>
    </r>
  </si>
  <si>
    <r>
      <t>Regulacijski krog za hladilnik</t>
    </r>
    <r>
      <rPr>
        <sz val="10"/>
        <rFont val="Arial"/>
        <family val="2"/>
        <charset val="238"/>
        <scheme val="minor"/>
      </rPr>
      <t xml:space="preserve"> prezračevalne naprave KN.A mora vsebovati:</t>
    </r>
  </si>
  <si>
    <r>
      <t>Regulacijski krog za dogrelnik</t>
    </r>
    <r>
      <rPr>
        <sz val="10"/>
        <rFont val="Arial"/>
        <family val="2"/>
        <charset val="238"/>
        <scheme val="minor"/>
      </rPr>
      <t xml:space="preserve"> prezračevalne naprave KN.A mora vsebovati:</t>
    </r>
  </si>
  <si>
    <r>
      <t>Regulacijski krog za grelnik</t>
    </r>
    <r>
      <rPr>
        <sz val="10"/>
        <rFont val="Arial"/>
        <family val="2"/>
        <charset val="238"/>
        <scheme val="minor"/>
      </rPr>
      <t xml:space="preserve"> prezračevalne naprave KN.B mora vsebovati:</t>
    </r>
  </si>
  <si>
    <r>
      <t>Regulacijski krog za hladilnik</t>
    </r>
    <r>
      <rPr>
        <sz val="10"/>
        <rFont val="Arial"/>
        <family val="2"/>
        <charset val="238"/>
        <scheme val="minor"/>
      </rPr>
      <t xml:space="preserve"> prezračevalne naprave KN.B mora vsebovati:</t>
    </r>
  </si>
  <si>
    <r>
      <t>Regulacijski krog za dogrelnik</t>
    </r>
    <r>
      <rPr>
        <sz val="10"/>
        <rFont val="Arial"/>
        <family val="2"/>
        <charset val="238"/>
        <scheme val="minor"/>
      </rPr>
      <t xml:space="preserve"> prezračevalne naprave KN.B mora vsebovati:</t>
    </r>
  </si>
  <si>
    <r>
      <t>- dovodna ventilatorska enota s frekvenčnim pretvornikom in PTC zaščito; 
q = 6.950 m³/h; ∆p</t>
    </r>
    <r>
      <rPr>
        <vertAlign val="subscript"/>
        <sz val="10"/>
        <rFont val="Arial"/>
        <family val="2"/>
        <charset val="238"/>
        <scheme val="minor"/>
      </rPr>
      <t>EXT</t>
    </r>
    <r>
      <rPr>
        <sz val="10"/>
        <rFont val="Arial"/>
        <family val="2"/>
        <charset val="238"/>
        <scheme val="minor"/>
      </rPr>
      <t xml:space="preserve"> = 330 Pa; 4,0 kW; 400 V, zvočna moč 84 dB(A)</t>
    </r>
  </si>
  <si>
    <r>
      <t>- ploščni rekuperator; 
h</t>
    </r>
    <r>
      <rPr>
        <vertAlign val="subscript"/>
        <sz val="10"/>
        <rFont val="Arial"/>
        <family val="2"/>
        <charset val="238"/>
        <scheme val="minor"/>
      </rPr>
      <t>t</t>
    </r>
    <r>
      <rPr>
        <sz val="10"/>
        <rFont val="Arial"/>
        <family val="2"/>
        <charset val="238"/>
        <scheme val="minor"/>
      </rPr>
      <t xml:space="preserve"> = 78,9, temperaturni izkoristek
h</t>
    </r>
    <r>
      <rPr>
        <vertAlign val="subscript"/>
        <sz val="10"/>
        <rFont val="Arial"/>
        <family val="2"/>
        <charset val="238"/>
        <scheme val="minor"/>
      </rPr>
      <t>s</t>
    </r>
    <r>
      <rPr>
        <sz val="10"/>
        <rFont val="Arial"/>
        <family val="2"/>
        <charset val="238"/>
        <scheme val="minor"/>
      </rPr>
      <t xml:space="preserve"> = 75,7, suhi izkoristek po EN 308</t>
    </r>
  </si>
  <si>
    <r>
      <t>- dovodna ventilatorska enota s frekvenčnim pretvornikom in PTC zaščito; 
q = 8.650 m³/h; ∆p</t>
    </r>
    <r>
      <rPr>
        <vertAlign val="subscript"/>
        <sz val="10"/>
        <rFont val="Arial"/>
        <family val="2"/>
        <charset val="238"/>
        <scheme val="minor"/>
      </rPr>
      <t>EXT</t>
    </r>
    <r>
      <rPr>
        <sz val="10"/>
        <rFont val="Arial"/>
        <family val="2"/>
        <charset val="238"/>
        <scheme val="minor"/>
      </rPr>
      <t xml:space="preserve"> = 350 Pa; 4,0 kW; 400 V, zvočna moč 86 dB(A)</t>
    </r>
  </si>
  <si>
    <r>
      <t>- ploščni rekuperator; 
h</t>
    </r>
    <r>
      <rPr>
        <vertAlign val="subscript"/>
        <sz val="10"/>
        <rFont val="Arial"/>
        <family val="2"/>
        <charset val="238"/>
        <scheme val="minor"/>
      </rPr>
      <t>t</t>
    </r>
    <r>
      <rPr>
        <sz val="10"/>
        <rFont val="Arial"/>
        <family val="2"/>
        <charset val="238"/>
        <scheme val="minor"/>
      </rPr>
      <t xml:space="preserve"> = 82, temperaturni izkoristek
h</t>
    </r>
    <r>
      <rPr>
        <vertAlign val="subscript"/>
        <sz val="10"/>
        <rFont val="Arial"/>
        <family val="2"/>
        <charset val="238"/>
        <scheme val="minor"/>
      </rPr>
      <t>s</t>
    </r>
    <r>
      <rPr>
        <sz val="10"/>
        <rFont val="Arial"/>
        <family val="2"/>
        <charset val="238"/>
        <scheme val="minor"/>
      </rPr>
      <t xml:space="preserve"> = 75,7  suhi izkoristek po EN 308</t>
    </r>
  </si>
  <si>
    <r>
      <t>Ustreza regulacijski sistem za varčne kuhinjske nape z vračanjem toplote zraka</t>
    </r>
    <r>
      <rPr>
        <b/>
        <sz val="10"/>
        <rFont val="Arial"/>
        <family val="2"/>
        <charset val="238"/>
        <scheme val="minor"/>
      </rPr>
      <t xml:space="preserve"> </t>
    </r>
    <r>
      <rPr>
        <sz val="10"/>
        <rFont val="Arial"/>
        <family val="2"/>
        <charset val="238"/>
        <scheme val="minor"/>
      </rPr>
      <t>proizvajalca Provent ali enakovredno.</t>
    </r>
  </si>
  <si>
    <r>
      <rPr>
        <b/>
        <sz val="10"/>
        <rFont val="Arial"/>
        <family val="2"/>
        <charset val="238"/>
        <scheme val="minor"/>
      </rPr>
      <t>Toplotna izolacija</t>
    </r>
    <r>
      <rPr>
        <sz val="10"/>
        <rFont val="Arial"/>
        <family val="2"/>
        <charset val="238"/>
        <scheme val="minor"/>
      </rPr>
      <t xml:space="preserve"> zračnih kanalov izvedena s gibkimi ploščami iz sintetičnega kavčuka, območje uporabe -40 do 85°C, koefic. parozapornosti min. 10000, kot npr. Armaflex Armacell XG, debelina 19 mm. Za dovodni zrak v objektu, zunanji in opadni zrak.</t>
    </r>
  </si>
  <si>
    <r>
      <t>Protipožarne lopute</t>
    </r>
    <r>
      <rPr>
        <sz val="10"/>
        <rFont val="Arial"/>
        <family val="2"/>
        <charset val="238"/>
        <scheme val="minor"/>
      </rPr>
      <t xml:space="preserve"> za pločevinaste kanale</t>
    </r>
  </si>
  <si>
    <r>
      <t>Protipožarne lopute</t>
    </r>
    <r>
      <rPr>
        <sz val="10"/>
        <rFont val="Arial"/>
        <family val="2"/>
        <charset val="238"/>
        <scheme val="minor"/>
      </rPr>
      <t xml:space="preserve"> za okrogle pločevinaste kanale</t>
    </r>
  </si>
  <si>
    <r>
      <t xml:space="preserve">Regulator konstantnega pretoka </t>
    </r>
    <r>
      <rPr>
        <sz val="10"/>
        <rFont val="Arial"/>
        <family val="2"/>
        <charset val="238"/>
        <scheme val="minor"/>
      </rPr>
      <t>za okrogle kanale</t>
    </r>
  </si>
  <si>
    <r>
      <t xml:space="preserve">Regulator pretoka - mehanski:
</t>
    </r>
    <r>
      <rPr>
        <sz val="10"/>
        <rFont val="Arial"/>
        <family val="2"/>
        <charset val="238"/>
        <scheme val="minor"/>
      </rPr>
      <t>Dobava in montaža mehanskega regulatorja pretoka, spuaj z nastavitvijo projektnih količin;</t>
    </r>
  </si>
  <si>
    <r>
      <t xml:space="preserve">Zrakotesna žalzija z mot. pogonom:
</t>
    </r>
    <r>
      <rPr>
        <sz val="10"/>
        <rFont val="Arial"/>
        <family val="2"/>
        <charset val="238"/>
        <scheme val="minor"/>
      </rPr>
      <t>Dobava in montaža zrakotesne žaluzije s tesnili med lamelami in med okvirjem in lamelami, z motornim pogonom on/off 230 V;</t>
    </r>
  </si>
  <si>
    <r>
      <t xml:space="preserve">Vrtinčni šobni difuzor:
</t>
    </r>
    <r>
      <rPr>
        <sz val="10"/>
        <rFont val="Arial"/>
        <family val="2"/>
        <charset val="238"/>
        <scheme val="minor"/>
      </rPr>
      <t>Dobava in montaža vrtinčnega difuzorja s prosto nastavljivimi šobami za izpih zraka horizontalno pod strop, z masko in izolirano komoro;</t>
    </r>
  </si>
  <si>
    <r>
      <t xml:space="preserve">Linijski šobni difuzor:
</t>
    </r>
    <r>
      <rPr>
        <sz val="10"/>
        <rFont val="Arial"/>
        <family val="2"/>
        <charset val="238"/>
        <scheme val="minor"/>
      </rPr>
      <t>Dobava in montaža linijskega šobnga difuzorja s prosto nastavljivimi šobami za izpih zraka horizontalno pod strop in z izolirano komoro;</t>
    </r>
  </si>
  <si>
    <r>
      <t xml:space="preserve">Okrogli difuzor:
</t>
    </r>
    <r>
      <rPr>
        <sz val="10"/>
        <rFont val="Arial"/>
        <family val="2"/>
        <charset val="238"/>
        <scheme val="minor"/>
      </rPr>
      <t>Dobava in montaža okroglega difuzorja;</t>
    </r>
  </si>
  <si>
    <r>
      <t xml:space="preserve">Aluminijasta vratna rešetka:
</t>
    </r>
    <r>
      <rPr>
        <sz val="10"/>
        <rFont val="Arial"/>
        <family val="2"/>
        <charset val="238"/>
        <scheme val="minor"/>
      </rPr>
      <t>Dobava in vgradnja aluminijaste vratne rešetke s protiokvirjem v naravni barvi ali v črni barvi RAL;</t>
    </r>
  </si>
  <si>
    <r>
      <t xml:space="preserve">Jeklena prezračevalna rešetka:
</t>
    </r>
    <r>
      <rPr>
        <sz val="10"/>
        <rFont val="Arial"/>
        <family val="2"/>
        <charset val="238"/>
        <scheme val="minor"/>
      </rPr>
      <t>Dobava in montaža jeklene prezračevalne rešetke  s horizontalnimi in vertikalnimi prosto nastavljivimi lamelami, priključno komoro iz pocinkane pločevine z redukcijo na okrogli priključkek iz vrha; barva bela.</t>
    </r>
  </si>
  <si>
    <r>
      <rPr>
        <b/>
        <sz val="10"/>
        <rFont val="Arial"/>
        <family val="2"/>
        <charset val="238"/>
        <scheme val="minor"/>
      </rPr>
      <t>Kulisni dušilnik zvoka</t>
    </r>
    <r>
      <rPr>
        <sz val="10"/>
        <rFont val="Arial"/>
        <family val="2"/>
        <charset val="238"/>
        <scheme val="minor"/>
      </rPr>
      <t xml:space="preserve">. Zunanji plašč je izdelan iz pocinkane pločevine, dušilne kulise so iz steklene volne debeline 200 mm obložene z vodili na vstopu in izstopu.  </t>
    </r>
  </si>
  <si>
    <r>
      <rPr>
        <b/>
        <sz val="10"/>
        <rFont val="Arial"/>
        <family val="2"/>
        <charset val="238"/>
        <scheme val="minor"/>
      </rPr>
      <t>Kanalski filter zraka</t>
    </r>
    <r>
      <rPr>
        <sz val="10"/>
        <rFont val="Arial"/>
        <family val="2"/>
        <charset val="238"/>
        <scheme val="minor"/>
      </rPr>
      <t xml:space="preserve"> v ohišju iz pocinkane pločevine z okroglimi priključki, vključno vrečasti filterni vložek razreda M5.</t>
    </r>
  </si>
  <si>
    <r>
      <rPr>
        <b/>
        <sz val="10"/>
        <rFont val="Arial"/>
        <family val="2"/>
        <charset val="238"/>
        <scheme val="minor"/>
      </rPr>
      <t>Zaščitna mreža</t>
    </r>
    <r>
      <rPr>
        <sz val="10"/>
        <rFont val="Arial"/>
        <family val="2"/>
        <charset val="238"/>
        <scheme val="minor"/>
      </rPr>
      <t xml:space="preserve">  iz pocinkane žice z okencem 1,2x1,2 cm, s prirobnico za pravokotni kanal, vključno pritrdilni material</t>
    </r>
  </si>
  <si>
    <r>
      <rPr>
        <b/>
        <sz val="10"/>
        <rFont val="Arial"/>
        <family val="2"/>
        <charset val="238"/>
        <scheme val="minor"/>
      </rPr>
      <t>Zaščitna mreža</t>
    </r>
    <r>
      <rPr>
        <sz val="10"/>
        <rFont val="Arial"/>
        <family val="2"/>
        <charset val="238"/>
        <scheme val="minor"/>
      </rPr>
      <t xml:space="preserve">  iz pocinkane žice z okencem 1,2x1,2 cm, z okvirjem za pritrditev na okrogli kanal, vključno pritrdilni material</t>
    </r>
  </si>
  <si>
    <r>
      <rPr>
        <b/>
        <sz val="10"/>
        <rFont val="Arial"/>
        <family val="2"/>
        <charset val="238"/>
        <scheme val="minor"/>
      </rPr>
      <t>Revizijske odprtine</t>
    </r>
    <r>
      <rPr>
        <sz val="10"/>
        <rFont val="Arial"/>
        <family val="2"/>
        <charset val="238"/>
        <scheme val="minor"/>
      </rPr>
      <t xml:space="preserve"> za pravokotne kanale</t>
    </r>
  </si>
  <si>
    <r>
      <rPr>
        <b/>
        <sz val="10"/>
        <rFont val="Arial"/>
        <family val="2"/>
        <charset val="238"/>
        <scheme val="minor"/>
      </rPr>
      <t>Pomožni jekleni materia</t>
    </r>
    <r>
      <rPr>
        <sz val="10"/>
        <rFont val="Arial"/>
        <family val="2"/>
        <charset val="238"/>
        <scheme val="minor"/>
      </rPr>
      <t>l (protikorozijsko zaščiten) za obešala, nosilce in podobno</t>
    </r>
  </si>
  <si>
    <r>
      <t xml:space="preserve">Tlačni preizkus kanalov:
</t>
    </r>
    <r>
      <rPr>
        <sz val="10"/>
        <rFont val="Arial"/>
        <family val="2"/>
        <charset val="238"/>
        <scheme val="minor"/>
      </rPr>
      <t>Izvedba tlačnega preizkusa tesnosti kanalskih tras po DIN 24194 z nadtlakom 400Pa, z izdelavo poročila o preizkusu;</t>
    </r>
  </si>
  <si>
    <r>
      <t>- 1 kos GGG vodoravni Y-lovilnik nesnage z NiRo mrežico (zanka 0,87mm; N=64 zank/cm</t>
    </r>
    <r>
      <rPr>
        <vertAlign val="superscript"/>
        <sz val="10"/>
        <rFont val="Arial"/>
        <family val="2"/>
        <charset val="238"/>
        <scheme val="minor"/>
      </rPr>
      <t>2</t>
    </r>
    <r>
      <rPr>
        <sz val="10"/>
        <rFont val="Arial"/>
        <family val="2"/>
        <charset val="238"/>
        <scheme val="minor"/>
      </rPr>
      <t xml:space="preserve">), prirobnična priključka, DN65 NP10/16 </t>
    </r>
  </si>
  <si>
    <r>
      <t>- 1 kpl NiRo UV-sterilizator za pitno vodo s priorbničnimi priključki DN50, za naz. pretok Q</t>
    </r>
    <r>
      <rPr>
        <vertAlign val="subscript"/>
        <sz val="10"/>
        <rFont val="Arial"/>
        <family val="2"/>
        <charset val="238"/>
        <scheme val="minor"/>
      </rPr>
      <t>naz</t>
    </r>
    <r>
      <rPr>
        <sz val="10"/>
        <rFont val="Arial"/>
        <family val="2"/>
        <charset val="238"/>
        <scheme val="minor"/>
      </rPr>
      <t>=14,4m</t>
    </r>
    <r>
      <rPr>
        <vertAlign val="superscript"/>
        <sz val="10"/>
        <rFont val="Arial"/>
        <family val="2"/>
        <charset val="238"/>
        <scheme val="minor"/>
      </rPr>
      <t>3</t>
    </r>
    <r>
      <rPr>
        <sz val="10"/>
        <rFont val="Arial"/>
        <family val="2"/>
        <charset val="238"/>
        <scheme val="minor"/>
      </rPr>
      <t>/h, življ. doba žarnice ca 16.000UR, skupaj s krmilno enoto z daljinskim prenosom ter UV-C temperaturnim senzorjem
(npr. VGE pro INOX 140-114; N=140W)</t>
    </r>
  </si>
  <si>
    <r>
      <t>PE100RC</t>
    </r>
    <r>
      <rPr>
        <vertAlign val="superscript"/>
        <sz val="10"/>
        <rFont val="Arial"/>
        <family val="2"/>
        <charset val="238"/>
        <scheme val="minor"/>
      </rPr>
      <t>plus</t>
    </r>
    <r>
      <rPr>
        <sz val="10"/>
        <rFont val="Arial"/>
        <family val="2"/>
        <charset val="238"/>
        <scheme val="minor"/>
      </rPr>
      <t>-d32/16bar (SDR11)</t>
    </r>
  </si>
  <si>
    <r>
      <t>PE100RC</t>
    </r>
    <r>
      <rPr>
        <vertAlign val="superscript"/>
        <sz val="10"/>
        <rFont val="Arial"/>
        <family val="2"/>
        <charset val="238"/>
        <scheme val="minor"/>
      </rPr>
      <t>plus</t>
    </r>
    <r>
      <rPr>
        <sz val="10"/>
        <rFont val="Arial"/>
        <family val="2"/>
        <charset val="238"/>
        <scheme val="minor"/>
      </rPr>
      <t>-d63/16bar (SDR11)</t>
    </r>
  </si>
  <si>
    <r>
      <t>PE100RC</t>
    </r>
    <r>
      <rPr>
        <vertAlign val="superscript"/>
        <sz val="10"/>
        <rFont val="Arial"/>
        <family val="2"/>
        <charset val="238"/>
        <scheme val="minor"/>
      </rPr>
      <t>plus</t>
    </r>
    <r>
      <rPr>
        <sz val="10"/>
        <rFont val="Arial"/>
        <family val="2"/>
        <charset val="238"/>
        <scheme val="minor"/>
      </rPr>
      <t>-d75/16bar (SDR11)</t>
    </r>
  </si>
  <si>
    <r>
      <t>d75/R2</t>
    </r>
    <r>
      <rPr>
        <sz val="10"/>
        <rFont val="Arial"/>
        <family val="2"/>
        <charset val="238"/>
        <scheme val="minor"/>
      </rPr>
      <t>½</t>
    </r>
  </si>
  <si>
    <r>
      <t>- 2 kos plovni ventil s kroglo in navojnim priljučkom; R1</t>
    </r>
    <r>
      <rPr>
        <sz val="10"/>
        <rFont val="Arial"/>
        <family val="2"/>
        <charset val="238"/>
        <scheme val="minor"/>
      </rPr>
      <t>½</t>
    </r>
  </si>
  <si>
    <r>
      <t xml:space="preserve">- 1 kos prelivni lijak, izdelan iz nerjaveče pločevine skupaj s sifonom ter vgrajeno zaporo pred vdorom glodavcev; </t>
    </r>
    <r>
      <rPr>
        <sz val="10"/>
        <rFont val="Arial"/>
        <family val="2"/>
        <charset val="238"/>
        <scheme val="minor"/>
      </rPr>
      <t>Ф200/DN100, h</t>
    </r>
    <r>
      <rPr>
        <vertAlign val="subscript"/>
        <sz val="10"/>
        <rFont val="Arial"/>
        <family val="2"/>
        <charset val="238"/>
        <scheme val="minor"/>
      </rPr>
      <t>lijak</t>
    </r>
    <r>
      <rPr>
        <sz val="10"/>
        <rFont val="Arial"/>
        <family val="2"/>
        <charset val="238"/>
        <scheme val="minor"/>
      </rPr>
      <t>=20cm</t>
    </r>
  </si>
  <si>
    <r>
      <t>- 6m polietilenske cevi za vodovode po SIST ISO 4427 in SIST EN 12201-1/2 z dodatno površinsko zaščito, spoji s čelnim varjenjem, cevi položene v izkopanem jarku na pripravljeno podlago, vključno ves potreben pom. material ter PVC označevalni trak s kovinskim vložkom in ponavljajočim se napisom "VODOVOD"
PE100RC</t>
    </r>
    <r>
      <rPr>
        <vertAlign val="superscript"/>
        <sz val="10"/>
        <rFont val="Arial"/>
        <family val="2"/>
        <charset val="238"/>
        <scheme val="minor"/>
      </rPr>
      <t>plus</t>
    </r>
    <r>
      <rPr>
        <sz val="10"/>
        <rFont val="Arial"/>
        <family val="2"/>
        <charset val="238"/>
        <scheme val="minor"/>
      </rPr>
      <t>-d110x6,6/10bar -SDR17)</t>
    </r>
  </si>
  <si>
    <r>
      <t>R ½ x R</t>
    </r>
    <r>
      <rPr>
        <sz val="10"/>
        <rFont val="Arial"/>
        <family val="2"/>
        <charset val="238"/>
        <scheme val="minor"/>
      </rPr>
      <t>⅜</t>
    </r>
  </si>
  <si>
    <r>
      <t>Cevna naprava za nevtralizacijo vodnega kamna ter zaščito pred korozijo  z Zn-anodo ter navojnim priključkom, za max. pretok 11,0m</t>
    </r>
    <r>
      <rPr>
        <vertAlign val="superscript"/>
        <sz val="10"/>
        <rFont val="Arial"/>
        <family val="2"/>
        <charset val="238"/>
        <scheme val="minor"/>
      </rPr>
      <t>3</t>
    </r>
    <r>
      <rPr>
        <sz val="10"/>
        <rFont val="Arial"/>
        <family val="2"/>
        <charset val="238"/>
        <scheme val="minor"/>
      </rPr>
      <t>/h, R 1½
(kot npr. POLAR ali enakovredno)</t>
    </r>
  </si>
  <si>
    <r>
      <t>Avtomatski zaščitni povratno-izpiralni filter z avtomatiko za proženja izpiranja ob povečanju tlačne razlike za 0,2bar, vključno posrebren filterski vložek 0,10mm, 
R 2; Q</t>
    </r>
    <r>
      <rPr>
        <vertAlign val="subscript"/>
        <sz val="10"/>
        <rFont val="Arial"/>
        <family val="2"/>
        <charset val="238"/>
        <scheme val="minor"/>
      </rPr>
      <t>naz</t>
    </r>
    <r>
      <rPr>
        <sz val="10"/>
        <rFont val="Arial"/>
        <family val="2"/>
        <charset val="238"/>
        <scheme val="minor"/>
      </rPr>
      <t xml:space="preserve"> = 11,5m</t>
    </r>
    <r>
      <rPr>
        <vertAlign val="superscript"/>
        <sz val="10"/>
        <rFont val="Arial"/>
        <family val="2"/>
        <charset val="238"/>
        <scheme val="minor"/>
      </rPr>
      <t>3</t>
    </r>
    <r>
      <rPr>
        <sz val="10"/>
        <rFont val="Arial"/>
        <family val="2"/>
        <charset val="238"/>
        <scheme val="minor"/>
      </rPr>
      <t>/h</t>
    </r>
  </si>
  <si>
    <r>
      <t>R 1</t>
    </r>
    <r>
      <rPr>
        <sz val="10"/>
        <rFont val="Arial"/>
        <family val="2"/>
        <charset val="238"/>
        <scheme val="minor"/>
      </rPr>
      <t>½; Q</t>
    </r>
    <r>
      <rPr>
        <vertAlign val="subscript"/>
        <sz val="10"/>
        <rFont val="Arial"/>
        <family val="2"/>
        <charset val="238"/>
        <scheme val="minor"/>
      </rPr>
      <t>naz</t>
    </r>
    <r>
      <rPr>
        <sz val="10"/>
        <rFont val="Arial"/>
        <family val="2"/>
        <charset val="238"/>
        <scheme val="minor"/>
      </rPr>
      <t xml:space="preserve"> = 10,0 m</t>
    </r>
    <r>
      <rPr>
        <vertAlign val="superscript"/>
        <sz val="10"/>
        <rFont val="Arial"/>
        <family val="2"/>
        <charset val="238"/>
        <scheme val="minor"/>
      </rPr>
      <t>3</t>
    </r>
    <r>
      <rPr>
        <sz val="10"/>
        <rFont val="Arial"/>
        <family val="2"/>
        <charset val="238"/>
        <scheme val="minor"/>
      </rPr>
      <t>/h; Q</t>
    </r>
    <r>
      <rPr>
        <vertAlign val="subscript"/>
        <sz val="10"/>
        <rFont val="Arial"/>
        <family val="2"/>
        <charset val="238"/>
        <scheme val="minor"/>
      </rPr>
      <t>max</t>
    </r>
    <r>
      <rPr>
        <sz val="10"/>
        <rFont val="Arial"/>
        <family val="2"/>
        <charset val="238"/>
        <scheme val="minor"/>
      </rPr>
      <t>=20,0m</t>
    </r>
    <r>
      <rPr>
        <vertAlign val="superscript"/>
        <sz val="10"/>
        <rFont val="Arial"/>
        <family val="2"/>
        <charset val="238"/>
        <scheme val="minor"/>
      </rPr>
      <t>3</t>
    </r>
    <r>
      <rPr>
        <sz val="10"/>
        <rFont val="Arial"/>
        <family val="2"/>
        <charset val="238"/>
        <scheme val="minor"/>
      </rPr>
      <t>/h; Q</t>
    </r>
    <r>
      <rPr>
        <vertAlign val="subscript"/>
        <sz val="10"/>
        <rFont val="Arial"/>
        <family val="2"/>
        <charset val="238"/>
        <scheme val="minor"/>
      </rPr>
      <t>min</t>
    </r>
    <r>
      <rPr>
        <sz val="10"/>
        <rFont val="Arial"/>
        <family val="2"/>
        <charset val="238"/>
        <scheme val="minor"/>
      </rPr>
      <t>=80l/h</t>
    </r>
  </si>
  <si>
    <r>
      <t>- 1 kos cevna naprava za nevtralizacijo vodnega kamna ter zaščito pred korozijo  z Zn-anodo ter navojnim priključkom, za max. pretok 2,5m</t>
    </r>
    <r>
      <rPr>
        <vertAlign val="superscript"/>
        <sz val="10"/>
        <rFont val="Arial"/>
        <family val="2"/>
        <charset val="238"/>
        <scheme val="minor"/>
      </rPr>
      <t>3</t>
    </r>
    <r>
      <rPr>
        <sz val="10"/>
        <rFont val="Arial"/>
        <family val="2"/>
        <charset val="238"/>
        <scheme val="minor"/>
      </rPr>
      <t>/h, R ¾ , npr. POLAR ali enakovredno</t>
    </r>
  </si>
  <si>
    <r>
      <t>-1 kos cevna naprava za nevtralizacijo vodnega kamna ter zaščito pred korozijo  z Zn-anodo ter navojnim priključkom, za max. pretok 11,0m</t>
    </r>
    <r>
      <rPr>
        <vertAlign val="superscript"/>
        <sz val="10"/>
        <rFont val="Arial"/>
        <family val="2"/>
        <charset val="238"/>
        <scheme val="minor"/>
      </rPr>
      <t>3</t>
    </r>
    <r>
      <rPr>
        <sz val="10"/>
        <rFont val="Arial"/>
        <family val="2"/>
        <charset val="238"/>
        <scheme val="minor"/>
      </rPr>
      <t>/h, R 1½ (kot npr. POLAR ali enakovredno)</t>
    </r>
  </si>
  <si>
    <r>
      <t>- 2 kos el. obtočna črpalka za san. vodo s prigrajeno programsko uro,  R 1; Q=2,5m</t>
    </r>
    <r>
      <rPr>
        <vertAlign val="superscript"/>
        <sz val="10"/>
        <rFont val="Arial"/>
        <family val="2"/>
        <charset val="238"/>
        <scheme val="minor"/>
      </rPr>
      <t>3</t>
    </r>
    <r>
      <rPr>
        <sz val="10"/>
        <rFont val="Arial"/>
        <family val="2"/>
        <charset val="238"/>
        <scheme val="minor"/>
      </rPr>
      <t>/h; p=4500kPa; N=135W 230V, 
(npr. WILO Stratos MAXO-Z 25/0,5-6 pn10)
(ena črpalka skladiščena - rezerva)</t>
    </r>
  </si>
  <si>
    <r>
      <t xml:space="preserve">Okrogli manometer </t>
    </r>
    <r>
      <rPr>
        <sz val="10"/>
        <rFont val="Arial"/>
        <family val="2"/>
        <charset val="238"/>
        <scheme val="minor"/>
      </rPr>
      <t>Ф160mm; 0-10bar</t>
    </r>
  </si>
  <si>
    <r>
      <t>m</t>
    </r>
    <r>
      <rPr>
        <vertAlign val="superscript"/>
        <sz val="10"/>
        <rFont val="Arial"/>
        <family val="2"/>
        <charset val="238"/>
        <scheme val="minor"/>
      </rPr>
      <t>2</t>
    </r>
  </si>
  <si>
    <r>
      <t xml:space="preserve">NiRo talni odtok/korito z vgrajenim padcem ter vlečenim dnom (pasivirano nerjavečo jeklo, material W.Nr 1.4301), za naz. pretok 3,5 l/s, izdelan v skladu s SIST EN 1672, EN ISO 14159 ter EHEDG z nastavljivo višino ter sidri za vbetoniranje, z zaokroženimi notranjimi robovi (R&gt;3mm), s sifonsko zaporo, z vedrom za grobe nečistoče, vert./hor. odtok </t>
    </r>
    <r>
      <rPr>
        <sz val="10"/>
        <rFont val="Arial"/>
        <family val="2"/>
        <charset val="238"/>
        <scheme val="minor"/>
      </rPr>
      <t>brez tesnilne prirobnice za pritrditev hidroizolacije , letvena elektropolirana protidrsna rešetka, obrem. razred M125, z gum. robnimi tesnili, tlak keramika, vključno tesnilni in montažni material (npr. ACO, tip 157); 
OPOMBA: točen tip določiti po dogovoru z izvajlacem zaključnih del tlakov !</t>
    </r>
  </si>
  <si>
    <r>
      <t xml:space="preserve">NiRo talni odtok/korito z vgrajenim padcem ter vlečenim dnom (pasivirano nerjavečo jeklo, material W.Nr 1.4301), za naz. pretok 3,5 l/s, izdelan v skladu s SIST EN 1672, EN ISO 14159 ter EHEDG z nastavljivo višino ter sidri za vbetoniranje, z zaokroženimi notranjimi robovi (R&gt;3mm), s sifonsko zaporo, z vedrom za grobe nečistoče, vert./hor. odtok </t>
    </r>
    <r>
      <rPr>
        <sz val="10"/>
        <rFont val="Arial"/>
        <family val="2"/>
        <charset val="238"/>
        <scheme val="minor"/>
      </rPr>
      <t>brez tesnilne prirobnice za pritrditev hidroizolacije , letvena elektropolirana protidrsna rešetka, obrem. razred M125, z gum. robnimi tesnili, tlak keramika, vključno tesnilni in montažni material (npr. ACO, tip 218); 
OPOMBA: točen tip določiti po dogovoru z izvajlacem zaključnih del tlakov !</t>
    </r>
  </si>
  <si>
    <r>
      <t>Q = 5,5 l/s (NW5.5); H=2,31m; D=1,0m; V</t>
    </r>
    <r>
      <rPr>
        <vertAlign val="subscript"/>
        <sz val="10"/>
        <rFont val="Arial"/>
        <family val="2"/>
        <charset val="238"/>
        <scheme val="minor"/>
      </rPr>
      <t>cel</t>
    </r>
    <r>
      <rPr>
        <sz val="10"/>
        <rFont val="Arial"/>
        <family val="2"/>
        <charset val="238"/>
        <scheme val="minor"/>
      </rPr>
      <t xml:space="preserve"> = 1.465L</t>
    </r>
  </si>
  <si>
    <r>
      <t>- 1 kos Ms pokromani kotni reg. ventil R</t>
    </r>
    <r>
      <rPr>
        <sz val="10"/>
        <rFont val="Arial"/>
        <family val="2"/>
        <charset val="238"/>
        <scheme val="minor"/>
      </rPr>
      <t>½xR⅜ z rozeto</t>
    </r>
  </si>
  <si>
    <r>
      <t xml:space="preserve">   CO</t>
    </r>
    <r>
      <rPr>
        <vertAlign val="subscript"/>
        <sz val="10"/>
        <rFont val="Arial"/>
        <family val="2"/>
        <charset val="238"/>
        <scheme val="minor"/>
      </rPr>
      <t>2</t>
    </r>
    <r>
      <rPr>
        <sz val="10"/>
        <rFont val="Arial"/>
        <family val="2"/>
        <charset val="238"/>
        <scheme val="minor"/>
      </rPr>
      <t>-5EG</t>
    </r>
  </si>
  <si>
    <r>
      <t xml:space="preserve">- </t>
    </r>
    <r>
      <rPr>
        <sz val="10"/>
        <rFont val="Arial"/>
        <family val="2"/>
        <charset val="238"/>
        <scheme val="minor"/>
      </rPr>
      <t>5m sistemske cev Ф76,1x2,0 (iz nerjavnega jekla W.Nr 1.4401) primerne za vodovodne instalacije, po DIN EN 10088-2, skupaj z ustreznimi tesnili ter fitingi za stiskanje (kot npr. GEBERIT MAPRESS), potrebnimi prirobnicami z nerjavečimi vijaki in maticami s tesnili, vsem potrebnim montažnim in pritrdilnim materialom</t>
    </r>
  </si>
  <si>
    <r>
      <t xml:space="preserve">- </t>
    </r>
    <r>
      <rPr>
        <sz val="10"/>
        <rFont val="Arial"/>
        <family val="2"/>
        <charset val="238"/>
        <scheme val="minor"/>
      </rPr>
      <t>2m sistemska cev Ф54,1x1,5 (iz nerjavnega jekla W.Nr 1.4401) primerne za vodovodne instalacije, po DIN EN 10088-2, skupaj z ustreznimi tesnili ter fitingi za stiskanje (kot npr. GEBERIT MAPRESS), potrebnimi prirobnicami z nerjavečimi vijaki in maticami s tesnili, vsem potrebnim montažnim in pritrdilnim materialom</t>
    </r>
  </si>
  <si>
    <r>
      <t xml:space="preserve">- </t>
    </r>
    <r>
      <rPr>
        <sz val="10"/>
        <rFont val="Arial"/>
        <family val="2"/>
        <charset val="238"/>
        <scheme val="minor"/>
      </rPr>
      <t>6m sistemska cev Ф108,x2,0 (iz nerjavnega jekla W.Nr 1.4401) primerne za vodovodne instalacije, po DIN EN 10088-2, skupaj z ustreznimi tesnili ter fitingi za stiskanje (kot npr. GEBERIT MAPRESS), potrebnimi prirobnicami z nerjavečimi vijaki in maticami s tesnili, vsem potrebnim montažnim in pritrdilnim materialom</t>
    </r>
  </si>
  <si>
    <t xml:space="preserve">COVID19 – UREDITEV PROSTOROV ZA NAMEN NEGOVALNE BOLNIŠNICE UKC MARIBOR – GOI DELA IN OPREMA KUHINJE
</t>
  </si>
  <si>
    <t>Naziv investicije:</t>
  </si>
  <si>
    <t>COVID19 – UREDITEV PROSTOROV ZA NAMEN NEGOVALNE BOLNIŠNICE UKC MARIBOR – GOI DELA IN OPREMA KUHINJE</t>
  </si>
  <si>
    <t>Sklopka za odsesovanje norkoznih plinov, kot stenska doza</t>
  </si>
  <si>
    <t>Razna manjša zidarska dela, ki niso predvidena v popisu in pomoč obrtnikom in inštalaterjem, z vsem delom in materialom</t>
  </si>
  <si>
    <t>Razna manjša tesarska dela.</t>
  </si>
  <si>
    <t>Razna manjša dela.</t>
  </si>
  <si>
    <t>Razna nepredvidena zemeljska dela.</t>
  </si>
  <si>
    <t>Razna nepredvidena rušitvena dela.</t>
  </si>
  <si>
    <r>
      <t>m</t>
    </r>
    <r>
      <rPr>
        <vertAlign val="superscript"/>
        <sz val="10"/>
        <rFont val="Arial"/>
        <family val="2"/>
        <charset val="238"/>
      </rPr>
      <t>2</t>
    </r>
    <r>
      <rPr>
        <sz val="11"/>
        <color theme="1"/>
        <rFont val="Arial"/>
        <family val="2"/>
        <charset val="238"/>
        <scheme val="minor"/>
      </rPr>
      <t/>
    </r>
  </si>
  <si>
    <r>
      <t>m</t>
    </r>
    <r>
      <rPr>
        <vertAlign val="superscript"/>
        <sz val="10"/>
        <rFont val="Arial"/>
        <family val="2"/>
        <charset val="238"/>
      </rPr>
      <t>3</t>
    </r>
    <r>
      <rPr>
        <sz val="11"/>
        <color theme="1"/>
        <rFont val="Arial"/>
        <family val="2"/>
        <charset val="238"/>
        <scheme val="minor"/>
      </rPr>
      <t/>
    </r>
  </si>
  <si>
    <t>ura</t>
  </si>
  <si>
    <t>Pripravljalna in zaključna dela montažnih del.</t>
  </si>
  <si>
    <t>km</t>
  </si>
  <si>
    <r>
      <rPr>
        <b/>
        <sz val="10"/>
        <rFont val="Arial"/>
        <family val="2"/>
        <charset val="238"/>
        <scheme val="minor"/>
      </rPr>
      <t>Izdelava skic in izvedbenih detajlov izvajalca</t>
    </r>
    <r>
      <rPr>
        <sz val="10"/>
        <rFont val="Arial"/>
        <family val="2"/>
        <charset val="238"/>
        <scheme val="minor"/>
      </rPr>
      <t xml:space="preserve"> del (podpiranje, obešanje, priključevanja, križanja in podobno)</t>
    </r>
  </si>
  <si>
    <r>
      <rPr>
        <b/>
        <sz val="10"/>
        <rFont val="Arial"/>
        <family val="2"/>
        <charset val="238"/>
        <scheme val="minor"/>
      </rPr>
      <t>Pripravljalna dela</t>
    </r>
    <r>
      <rPr>
        <sz val="10"/>
        <rFont val="Arial"/>
        <family val="2"/>
        <charset val="238"/>
        <scheme val="minor"/>
      </rPr>
      <t>, zarisovanje, pobiranje mer, zaključna dela</t>
    </r>
  </si>
  <si>
    <r>
      <rPr>
        <b/>
        <sz val="10"/>
        <rFont val="Arial"/>
        <family val="2"/>
        <charset val="238"/>
        <scheme val="minor"/>
      </rPr>
      <t>Izpiranje cevovodov</t>
    </r>
    <r>
      <rPr>
        <sz val="10"/>
        <rFont val="Arial"/>
        <family val="2"/>
        <charset val="238"/>
        <scheme val="minor"/>
      </rPr>
      <t xml:space="preserve"> s čisto filtrirano vodo (delci &lt; 25 mm)</t>
    </r>
  </si>
  <si>
    <r>
      <rPr>
        <b/>
        <sz val="10"/>
        <color indexed="8"/>
        <rFont val="Arial"/>
        <family val="2"/>
        <charset val="238"/>
        <scheme val="minor"/>
      </rPr>
      <t>Preizkus tesnosti fekalne kanalizacije</t>
    </r>
    <r>
      <rPr>
        <sz val="10"/>
        <color indexed="8"/>
        <rFont val="Arial"/>
        <family val="2"/>
        <charset val="238"/>
        <scheme val="minor"/>
      </rPr>
      <t xml:space="preserve"> z izvedbo nalivalnega preizkusa</t>
    </r>
  </si>
  <si>
    <r>
      <rPr>
        <b/>
        <sz val="10"/>
        <color indexed="8"/>
        <rFont val="Arial"/>
        <family val="2"/>
        <charset val="238"/>
        <scheme val="minor"/>
      </rPr>
      <t>Dezinfekcija vodovodne instalacije</t>
    </r>
    <r>
      <rPr>
        <sz val="10"/>
        <color indexed="8"/>
        <rFont val="Arial"/>
        <family val="2"/>
        <charset val="238"/>
        <scheme val="minor"/>
      </rPr>
      <t xml:space="preserve"> (pitna voda), vključno dezinfekcijsko sredstvo ter izdajo potrdila o ustreznosti vode za pitje</t>
    </r>
  </si>
  <si>
    <r>
      <rPr>
        <b/>
        <sz val="10"/>
        <color indexed="8"/>
        <rFont val="Arial"/>
        <family val="2"/>
        <charset val="238"/>
        <scheme val="minor"/>
      </rPr>
      <t xml:space="preserve">Preizkus zmogljivosti notr. hidrantnega omrežja </t>
    </r>
    <r>
      <rPr>
        <sz val="10"/>
        <color indexed="8"/>
        <rFont val="Arial"/>
        <family val="2"/>
        <charset val="238"/>
        <scheme val="minor"/>
      </rPr>
      <t xml:space="preserve"> ter izdaja potrdila o ustreznosti s strani pooblaščenega izvajalca </t>
    </r>
  </si>
  <si>
    <r>
      <rPr>
        <b/>
        <sz val="10"/>
        <rFont val="Arial"/>
        <family val="2"/>
        <charset val="238"/>
        <scheme val="minor"/>
      </rPr>
      <t>Polnjenje sistemov z mehko filtrirano vodo</t>
    </r>
    <r>
      <rPr>
        <sz val="10"/>
        <rFont val="Arial"/>
        <family val="2"/>
        <charset val="238"/>
        <scheme val="minor"/>
      </rPr>
      <t xml:space="preserve"> trdote 5,6°dH  (delci &lt; 25 mm)</t>
    </r>
  </si>
  <si>
    <r>
      <rPr>
        <b/>
        <sz val="10"/>
        <rFont val="Arial"/>
        <family val="2"/>
        <charset val="238"/>
        <scheme val="minor"/>
      </rPr>
      <t>Zagon in kontrola</t>
    </r>
    <r>
      <rPr>
        <sz val="10"/>
        <rFont val="Arial"/>
        <family val="2"/>
        <charset val="238"/>
        <scheme val="minor"/>
      </rPr>
      <t xml:space="preserve"> posameznega sistema v celoti  ter izdelava zapisnika o funkcionalnosti sistema</t>
    </r>
  </si>
  <si>
    <r>
      <rPr>
        <b/>
        <sz val="10"/>
        <rFont val="Arial"/>
        <family val="2"/>
        <charset val="238"/>
        <scheme val="minor"/>
      </rPr>
      <t>Pregled ustreznosti tesnitve protipožarnih prehodov instalacij</t>
    </r>
    <r>
      <rPr>
        <sz val="10"/>
        <rFont val="Arial"/>
        <family val="2"/>
        <charset val="238"/>
        <scheme val="minor"/>
      </rPr>
      <t xml:space="preserve"> s strani pooblaščenega preglednika</t>
    </r>
  </si>
  <si>
    <r>
      <rPr>
        <b/>
        <sz val="10"/>
        <rFont val="Arial"/>
        <family val="2"/>
        <charset val="238"/>
        <scheme val="minor"/>
      </rPr>
      <t>Vris sprememb</t>
    </r>
    <r>
      <rPr>
        <sz val="10"/>
        <rFont val="Arial"/>
        <family val="2"/>
        <charset val="238"/>
        <scheme val="minor"/>
      </rPr>
      <t xml:space="preserve"> nastalih med gradnjo v PZI načrt ter predaja teh izdelovalcu PID načrta.</t>
    </r>
  </si>
  <si>
    <r>
      <rPr>
        <b/>
        <sz val="10"/>
        <rFont val="Arial"/>
        <family val="2"/>
        <charset val="238"/>
        <scheme val="minor"/>
      </rPr>
      <t>Izdelava shem</t>
    </r>
    <r>
      <rPr>
        <sz val="10"/>
        <rFont val="Arial"/>
        <family val="2"/>
        <charset val="238"/>
        <scheme val="minor"/>
      </rPr>
      <t xml:space="preserve"> toplotnih postaj v okvirju vključno s kratkimi navodili o delovanju</t>
    </r>
  </si>
  <si>
    <r>
      <rPr>
        <b/>
        <sz val="10"/>
        <rFont val="Arial"/>
        <family val="2"/>
        <charset val="238"/>
        <scheme val="minor"/>
      </rPr>
      <t>Izdelava shem</t>
    </r>
    <r>
      <rPr>
        <sz val="10"/>
        <rFont val="Arial"/>
        <family val="2"/>
        <charset val="238"/>
        <scheme val="minor"/>
      </rPr>
      <t xml:space="preserve"> oskrbe z vodo in priprave tople sanitarne vode v okvirju vključno s kratkimi navodili o delovanju</t>
    </r>
  </si>
  <si>
    <r>
      <rPr>
        <b/>
        <sz val="10"/>
        <rFont val="Arial"/>
        <family val="2"/>
        <charset val="238"/>
        <scheme val="minor"/>
      </rPr>
      <t>Označevanje cevovodov</t>
    </r>
    <r>
      <rPr>
        <sz val="10"/>
        <rFont val="Arial"/>
        <family val="2"/>
        <charset val="238"/>
        <scheme val="minor"/>
      </rPr>
      <t xml:space="preserve"> in kanalov ter vgrajenih naprav skladno s starndardom DIN 2403 z označevalnimi okvirji dimenzije 105x55 mm z jeklenim zateznim pasom ter nalepkami za označbo smeri toka.</t>
    </r>
  </si>
  <si>
    <r>
      <rPr>
        <b/>
        <sz val="10"/>
        <rFont val="Arial"/>
        <family val="2"/>
        <charset val="238"/>
        <scheme val="minor"/>
      </rPr>
      <t>Priprava podrobnih navodil za obratovanje in vzdrževanje</t>
    </r>
    <r>
      <rPr>
        <sz val="10"/>
        <rFont val="Arial"/>
        <family val="2"/>
        <charset val="238"/>
        <scheme val="minor"/>
      </rPr>
      <t xml:space="preserve"> elementov in sistemov v objektu. Priprava poslovnika za vzdrževanje strojnih instalacij. </t>
    </r>
  </si>
  <si>
    <r>
      <rPr>
        <b/>
        <sz val="10"/>
        <rFont val="Arial"/>
        <family val="2"/>
        <charset val="238"/>
        <scheme val="minor"/>
      </rPr>
      <t>Uvajanje</t>
    </r>
    <r>
      <rPr>
        <sz val="10"/>
        <rFont val="Arial"/>
        <family val="2"/>
        <charset val="238"/>
        <scheme val="minor"/>
      </rPr>
      <t xml:space="preserve"> upravljalca sistemov investitorja, poučevanja, šolanja ter pomoč v prvem letu obratovanja.</t>
    </r>
  </si>
  <si>
    <t>Demontaža obstoječega radiorelejnega kompleta na strehi, vključno z odvozom na trajno deponijo.</t>
  </si>
  <si>
    <t>OBR - 2/1 - POPRAVEK</t>
  </si>
  <si>
    <t>OBR - 2/2 - POPRAVEK</t>
  </si>
  <si>
    <t>OBR - 2/3 - POPRAVEK</t>
  </si>
  <si>
    <t>OBR - 2/4 - POPRAVEK</t>
  </si>
  <si>
    <t>OBR - 2/5 - POPRAVEK</t>
  </si>
  <si>
    <t>OBR - 2/6 - POPRAVEK</t>
  </si>
  <si>
    <t>OBR - 2/7 - POPRAVEK</t>
  </si>
  <si>
    <t>OBR - 2/8 - POPRAVEK</t>
  </si>
  <si>
    <t>OBR - 2/9 - POPRAVEK</t>
  </si>
  <si>
    <t>OBR - 2/10 - POPRAVEK</t>
  </si>
  <si>
    <t>OBR - 2/11 - POPRAVEK</t>
  </si>
  <si>
    <t>OBR - 2/12 - POPRAVEK</t>
  </si>
  <si>
    <t>OBR - 2/13 - POPRAVEK</t>
  </si>
  <si>
    <t>OBR - 2/14 - POPRAVEK</t>
  </si>
  <si>
    <t>OBR - 2/15 - POPRAVEK</t>
  </si>
  <si>
    <t>OBR - 2/16 - POPRAVEK</t>
  </si>
  <si>
    <t>OBR - 2/17 - POPRAVEK</t>
  </si>
  <si>
    <t>OBR - 2/18 - POPRAVEK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</si>
</sst>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7" formatCode="#,##0.00\ &quot;€&quot;;\-#,##0.00\ &quot;€&quot;"/>
    <numFmt numFmtId="44" formatCode="_-* #,##0.00\ &quot;€&quot;_-;\-* #,##0.00\ &quot;€&quot;_-;_-* &quot;-&quot;??\ &quot;€&quot;_-;_-@_-"/>
    <numFmt numFmtId="43" formatCode="_-* #,##0.00_-;\-* #,##0.00_-;_-* &quot;-&quot;??_-;_-@_-"/>
    <numFmt numFmtId="164" formatCode="_-* #,##0.00\ _€_-;\-* #,##0.00\ _€_-;_-* &quot;-&quot;??\ _€_-;_-@_-"/>
    <numFmt numFmtId="165" formatCode="#,##0\ &quot;SIT&quot;;\-#,##0\ &quot;SIT&quot;"/>
    <numFmt numFmtId="166" formatCode="#,##0\ &quot;SIT&quot;;[Red]\-#,##0\ &quot;SIT&quot;"/>
    <numFmt numFmtId="167" formatCode="_-* #,##0.00\ &quot;SIT&quot;_-;\-* #,##0.00\ &quot;SIT&quot;_-;_-* &quot;-&quot;??\ &quot;SIT&quot;_-;_-@_-"/>
    <numFmt numFmtId="168" formatCode="_-* #,##0.00\ _S_I_T_-;\-* #,##0.00\ _S_I_T_-;_-* &quot;-&quot;??\ _S_I_T_-;_-@_-"/>
    <numFmt numFmtId="169" formatCode="#,##0.00\ [$€-1]"/>
    <numFmt numFmtId="170" formatCode="_-* #,##0.0\ &quot;€&quot;_-;\-* #,##0.0\ &quot;€&quot;_-;_-* &quot;-&quot;??\ &quot;€&quot;_-;_-@_-"/>
    <numFmt numFmtId="171" formatCode="#,##0.00_ ;[Red]\-#,##0.00\ "/>
    <numFmt numFmtId="172" formatCode="_-* #,##0.0\ _S_I_T_-;\-* #,##0.0\ _S_I_T_-;_-* &quot;-&quot;??\ _S_I_T_-;_-@_-"/>
    <numFmt numFmtId="173" formatCode="_-* #,##0.00\ _S_I_T_-;\-* #,##0.00\ _S_I_T_-;_-* \-??\ _S_I_T_-;_-@_-"/>
    <numFmt numFmtId="174" formatCode="_-* #,##0\ _S_I_T_-;\-* #,##0\ _S_I_T_-;_-* &quot;- &quot;_S_I_T_-;_-@_-"/>
    <numFmt numFmtId="175" formatCode="#,##0.00&quot;       &quot;;\-#,##0.00&quot;       &quot;;&quot; -&quot;#&quot;       &quot;;@\ "/>
    <numFmt numFmtId="176" formatCode="#,##0.00\ &quot;€&quot;"/>
    <numFmt numFmtId="177" formatCode="0&quot;.&quot;"/>
    <numFmt numFmtId="178" formatCode="_-* #,##0.00\ [$EUR]_-;\-* #,##0.00\ [$EUR]_-;_-* &quot;-&quot;??\ [$EUR]_-;_-@_-"/>
    <numFmt numFmtId="179" formatCode="#,##0.00\ _€"/>
    <numFmt numFmtId="180" formatCode="0.000"/>
    <numFmt numFmtId="181" formatCode="#,##0.0000"/>
  </numFmts>
  <fonts count="118">
    <font>
      <sz val="11"/>
      <color indexed="8"/>
      <name val="Calibri"/>
      <family val="2"/>
      <charset val="238"/>
    </font>
    <font>
      <sz val="11"/>
      <color theme="1"/>
      <name val="Arial"/>
      <family val="2"/>
      <charset val="238"/>
      <scheme val="minor"/>
    </font>
    <font>
      <sz val="11"/>
      <color theme="1"/>
      <name val="Arial"/>
      <family val="2"/>
      <charset val="238"/>
      <scheme val="minor"/>
    </font>
    <font>
      <sz val="11"/>
      <color theme="1"/>
      <name val="Arial"/>
      <family val="2"/>
      <charset val="238"/>
      <scheme val="minor"/>
    </font>
    <font>
      <sz val="11"/>
      <color theme="1"/>
      <name val="Arial"/>
      <family val="2"/>
      <charset val="238"/>
      <scheme val="minor"/>
    </font>
    <font>
      <sz val="12"/>
      <name val="Times New Roman"/>
      <family val="1"/>
    </font>
    <font>
      <sz val="10"/>
      <name val="Arial CE"/>
      <charset val="238"/>
    </font>
    <font>
      <sz val="11"/>
      <name val="Arial Narrow CE"/>
      <charset val="238"/>
    </font>
    <font>
      <sz val="11"/>
      <color indexed="8"/>
      <name val="Calibri"/>
      <family val="2"/>
      <charset val="238"/>
    </font>
    <font>
      <sz val="10"/>
      <name val="Arial"/>
      <family val="2"/>
    </font>
    <font>
      <sz val="11"/>
      <color indexed="8"/>
      <name val="Arial"/>
      <family val="2"/>
    </font>
    <font>
      <sz val="10"/>
      <name val="Arial"/>
      <family val="2"/>
      <charset val="238"/>
    </font>
    <font>
      <sz val="11"/>
      <color indexed="8"/>
      <name val="Calibri"/>
      <family val="2"/>
      <charset val="238"/>
    </font>
    <font>
      <sz val="10"/>
      <name val="Arial CE"/>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sz val="10"/>
      <name val="Arial CE"/>
      <family val="2"/>
    </font>
    <font>
      <sz val="8"/>
      <name val="Calibri"/>
      <family val="2"/>
      <charset val="238"/>
    </font>
    <font>
      <sz val="11"/>
      <color theme="1"/>
      <name val="Arial"/>
      <family val="2"/>
      <charset val="238"/>
      <scheme val="minor"/>
    </font>
    <font>
      <sz val="10"/>
      <name val="Calibri"/>
      <family val="2"/>
      <charset val="238"/>
    </font>
    <font>
      <sz val="11"/>
      <color indexed="8"/>
      <name val="Arial"/>
      <family val="2"/>
      <charset val="238"/>
    </font>
    <font>
      <b/>
      <sz val="10"/>
      <name val="Arial"/>
      <family val="2"/>
      <charset val="238"/>
    </font>
    <font>
      <sz val="12"/>
      <name val="Arial"/>
      <family val="2"/>
      <charset val="238"/>
    </font>
    <font>
      <b/>
      <sz val="12"/>
      <name val="Arial"/>
      <family val="2"/>
      <charset val="238"/>
    </font>
    <font>
      <b/>
      <sz val="10"/>
      <color indexed="55"/>
      <name val="Arial"/>
      <family val="2"/>
      <charset val="238"/>
    </font>
    <font>
      <sz val="10"/>
      <color indexed="55"/>
      <name val="Arial"/>
      <family val="2"/>
      <charset val="238"/>
    </font>
    <font>
      <b/>
      <i/>
      <sz val="10"/>
      <name val="Arial"/>
      <family val="2"/>
      <charset val="238"/>
    </font>
    <font>
      <vertAlign val="superscript"/>
      <sz val="10"/>
      <name val="Arial"/>
      <family val="2"/>
      <charset val="238"/>
    </font>
    <font>
      <b/>
      <sz val="9"/>
      <name val="Arial"/>
      <family val="2"/>
      <charset val="238"/>
    </font>
    <font>
      <b/>
      <i/>
      <sz val="10"/>
      <color indexed="18"/>
      <name val="Arial"/>
      <family val="2"/>
      <charset val="238"/>
    </font>
    <font>
      <sz val="10"/>
      <color indexed="16"/>
      <name val="Arial"/>
      <family val="2"/>
      <charset val="238"/>
    </font>
    <font>
      <vertAlign val="subscript"/>
      <sz val="10"/>
      <name val="Arial"/>
      <family val="2"/>
      <charset val="238"/>
    </font>
    <font>
      <b/>
      <sz val="12"/>
      <color indexed="8"/>
      <name val="SSPalatino"/>
      <charset val="238"/>
    </font>
    <font>
      <b/>
      <sz val="10"/>
      <color theme="0"/>
      <name val="Arial"/>
      <family val="2"/>
      <charset val="238"/>
    </font>
    <font>
      <sz val="10"/>
      <color rgb="FFFF0000"/>
      <name val="Arial"/>
      <family val="2"/>
      <charset val="238"/>
    </font>
    <font>
      <b/>
      <sz val="16"/>
      <color indexed="8"/>
      <name val="Arial"/>
      <family val="2"/>
      <charset val="238"/>
    </font>
    <font>
      <b/>
      <sz val="14"/>
      <color indexed="8"/>
      <name val="Arial"/>
      <family val="2"/>
      <charset val="238"/>
    </font>
    <font>
      <sz val="12"/>
      <color indexed="8"/>
      <name val="Arial"/>
      <family val="2"/>
      <charset val="238"/>
    </font>
    <font>
      <sz val="10"/>
      <color theme="1"/>
      <name val="Arial"/>
      <family val="2"/>
      <charset val="238"/>
    </font>
    <font>
      <sz val="10"/>
      <color indexed="8"/>
      <name val="Arial"/>
      <family val="2"/>
      <charset val="238"/>
    </font>
    <font>
      <sz val="10"/>
      <name val="MS Sans Serif"/>
    </font>
    <font>
      <sz val="10"/>
      <name val="Arial"/>
      <family val="2"/>
      <charset val="238"/>
      <scheme val="major"/>
    </font>
    <font>
      <sz val="10"/>
      <color rgb="FF000000"/>
      <name val="Arial"/>
      <family val="2"/>
      <charset val="238"/>
    </font>
    <font>
      <sz val="10"/>
      <color rgb="FF222222"/>
      <name val="Arial"/>
      <family val="2"/>
      <charset val="238"/>
    </font>
    <font>
      <vertAlign val="subscript"/>
      <sz val="10"/>
      <name val="Arial"/>
      <family val="2"/>
    </font>
    <font>
      <vertAlign val="superscript"/>
      <sz val="10"/>
      <name val="Arial"/>
      <family val="2"/>
    </font>
    <font>
      <sz val="10"/>
      <name val="Segoe UI"/>
      <family val="2"/>
      <charset val="238"/>
    </font>
    <font>
      <sz val="11"/>
      <color rgb="FF3F3F76"/>
      <name val="Arial"/>
      <family val="2"/>
      <charset val="238"/>
      <scheme val="minor"/>
    </font>
    <font>
      <i/>
      <sz val="11"/>
      <color rgb="FF7F7F7F"/>
      <name val="Arial"/>
      <family val="2"/>
      <charset val="238"/>
      <scheme val="minor"/>
    </font>
    <font>
      <sz val="11"/>
      <color theme="1"/>
      <name val="Arial"/>
      <family val="2"/>
      <scheme val="minor"/>
    </font>
    <font>
      <b/>
      <i/>
      <sz val="10"/>
      <name val="Arial"/>
      <family val="2"/>
      <charset val="1"/>
    </font>
    <font>
      <b/>
      <i/>
      <sz val="10"/>
      <color indexed="8"/>
      <name val="Arial"/>
      <family val="2"/>
      <charset val="1"/>
    </font>
    <font>
      <sz val="10"/>
      <name val="Arial"/>
      <family val="2"/>
      <charset val="1"/>
    </font>
    <font>
      <sz val="10"/>
      <color indexed="8"/>
      <name val="Arial"/>
      <family val="2"/>
      <charset val="1"/>
    </font>
    <font>
      <b/>
      <sz val="10"/>
      <color indexed="8"/>
      <name val="Arial"/>
      <family val="2"/>
      <charset val="238"/>
    </font>
    <font>
      <i/>
      <sz val="10"/>
      <name val="Arial"/>
      <family val="2"/>
      <charset val="238"/>
    </font>
    <font>
      <vertAlign val="superscript"/>
      <sz val="10"/>
      <color theme="1"/>
      <name val="Arial"/>
      <family val="2"/>
      <charset val="238"/>
    </font>
    <font>
      <sz val="10"/>
      <color theme="1"/>
      <name val="Symbol"/>
      <family val="1"/>
      <charset val="2"/>
    </font>
    <font>
      <sz val="10"/>
      <name val="Arial Narrow"/>
      <family val="2"/>
      <charset val="238"/>
    </font>
    <font>
      <b/>
      <sz val="10"/>
      <name val="Arial Narrow"/>
      <family val="2"/>
      <charset val="238"/>
    </font>
    <font>
      <sz val="10"/>
      <name val="MS Sans Serif"/>
      <family val="2"/>
      <charset val="238"/>
    </font>
    <font>
      <b/>
      <sz val="10"/>
      <color indexed="8"/>
      <name val="Arial Narrow"/>
      <family val="2"/>
      <charset val="238"/>
    </font>
    <font>
      <sz val="11"/>
      <color rgb="FF000000"/>
      <name val="Calibri"/>
      <family val="2"/>
      <charset val="238"/>
    </font>
    <font>
      <sz val="11"/>
      <name val="Times New Roman"/>
      <family val="1"/>
      <charset val="1"/>
    </font>
    <font>
      <sz val="12"/>
      <name val="Courier New"/>
      <family val="3"/>
      <charset val="238"/>
    </font>
    <font>
      <sz val="9"/>
      <name val="Tahoma"/>
      <family val="2"/>
      <charset val="238"/>
    </font>
    <font>
      <b/>
      <i/>
      <sz val="12"/>
      <color indexed="8"/>
      <name val="Arial"/>
      <family val="2"/>
      <charset val="238"/>
    </font>
    <font>
      <b/>
      <sz val="12"/>
      <color indexed="8"/>
      <name val="Arial"/>
      <family val="2"/>
      <charset val="238"/>
    </font>
    <font>
      <b/>
      <sz val="12"/>
      <color indexed="16"/>
      <name val="Arial"/>
      <family val="2"/>
      <charset val="238"/>
    </font>
    <font>
      <b/>
      <sz val="11"/>
      <color indexed="8"/>
      <name val="Arial Narrow"/>
      <family val="2"/>
      <charset val="238"/>
    </font>
    <font>
      <sz val="12"/>
      <color theme="1"/>
      <name val="Arial"/>
      <family val="2"/>
      <charset val="238"/>
    </font>
    <font>
      <sz val="10"/>
      <color indexed="8"/>
      <name val="Calibri"/>
      <family val="2"/>
      <charset val="238"/>
    </font>
    <font>
      <sz val="10"/>
      <color theme="1"/>
      <name val="Arial"/>
      <family val="2"/>
      <scheme val="minor"/>
    </font>
    <font>
      <b/>
      <sz val="10"/>
      <color theme="1"/>
      <name val="Arial"/>
      <family val="2"/>
      <charset val="238"/>
      <scheme val="minor"/>
    </font>
    <font>
      <sz val="10"/>
      <name val="Arial"/>
      <family val="2"/>
      <scheme val="minor"/>
    </font>
    <font>
      <b/>
      <sz val="10"/>
      <color indexed="8"/>
      <name val="Calibri"/>
      <family val="2"/>
      <charset val="238"/>
    </font>
    <font>
      <b/>
      <sz val="10"/>
      <name val="Arial"/>
      <family val="2"/>
      <charset val="238"/>
      <scheme val="minor"/>
    </font>
    <font>
      <sz val="10"/>
      <name val="Arial"/>
      <family val="2"/>
      <charset val="238"/>
      <scheme val="minor"/>
    </font>
    <font>
      <sz val="10"/>
      <color theme="1"/>
      <name val="Arial"/>
      <family val="2"/>
      <charset val="238"/>
      <scheme val="minor"/>
    </font>
    <font>
      <b/>
      <sz val="10"/>
      <color indexed="60"/>
      <name val="Arial"/>
      <family val="2"/>
      <charset val="238"/>
      <scheme val="minor"/>
    </font>
    <font>
      <sz val="10"/>
      <color rgb="FF000000"/>
      <name val="Arial"/>
      <family val="2"/>
      <charset val="238"/>
      <scheme val="minor"/>
    </font>
    <font>
      <sz val="10"/>
      <color indexed="10"/>
      <name val="Arial"/>
      <family val="2"/>
      <charset val="238"/>
      <scheme val="minor"/>
    </font>
    <font>
      <vertAlign val="superscript"/>
      <sz val="10"/>
      <name val="Arial"/>
      <family val="2"/>
      <charset val="238"/>
      <scheme val="minor"/>
    </font>
    <font>
      <sz val="10"/>
      <color indexed="8"/>
      <name val="Arial"/>
      <family val="2"/>
      <charset val="238"/>
      <scheme val="minor"/>
    </font>
    <font>
      <b/>
      <i/>
      <sz val="10"/>
      <name val="Arial"/>
      <family val="2"/>
      <charset val="238"/>
      <scheme val="minor"/>
    </font>
    <font>
      <b/>
      <sz val="10"/>
      <color indexed="8"/>
      <name val="Arial"/>
      <family val="2"/>
      <charset val="238"/>
      <scheme val="minor"/>
    </font>
    <font>
      <b/>
      <sz val="10"/>
      <color indexed="12"/>
      <name val="Arial"/>
      <family val="2"/>
      <charset val="238"/>
      <scheme val="minor"/>
    </font>
    <font>
      <sz val="10"/>
      <color indexed="12"/>
      <name val="Arial"/>
      <family val="2"/>
      <charset val="238"/>
      <scheme val="minor"/>
    </font>
    <font>
      <u/>
      <sz val="10"/>
      <name val="Arial"/>
      <family val="2"/>
      <charset val="238"/>
      <scheme val="minor"/>
    </font>
    <font>
      <sz val="10"/>
      <color rgb="FFFF0000"/>
      <name val="Arial"/>
      <family val="2"/>
      <charset val="238"/>
      <scheme val="minor"/>
    </font>
    <font>
      <sz val="10"/>
      <color rgb="FFC00000"/>
      <name val="Arial"/>
      <family val="2"/>
      <charset val="238"/>
      <scheme val="minor"/>
    </font>
    <font>
      <i/>
      <sz val="10"/>
      <name val="Arial"/>
      <family val="2"/>
      <charset val="238"/>
      <scheme val="minor"/>
    </font>
    <font>
      <b/>
      <u/>
      <sz val="10"/>
      <name val="Arial"/>
      <family val="2"/>
      <charset val="238"/>
      <scheme val="minor"/>
    </font>
    <font>
      <b/>
      <sz val="10"/>
      <color rgb="FF000000"/>
      <name val="Arial"/>
      <family val="2"/>
      <charset val="238"/>
      <scheme val="minor"/>
    </font>
    <font>
      <u/>
      <sz val="10"/>
      <color indexed="8"/>
      <name val="Arial"/>
      <family val="2"/>
      <charset val="238"/>
      <scheme val="minor"/>
    </font>
    <font>
      <i/>
      <u/>
      <sz val="10"/>
      <name val="Arial"/>
      <family val="2"/>
      <charset val="238"/>
      <scheme val="minor"/>
    </font>
    <font>
      <vertAlign val="subscript"/>
      <sz val="10"/>
      <name val="Arial"/>
      <family val="2"/>
      <charset val="238"/>
      <scheme val="minor"/>
    </font>
    <font>
      <b/>
      <sz val="10"/>
      <color rgb="FFFF0000"/>
      <name val="Arial"/>
      <family val="2"/>
      <charset val="238"/>
      <scheme val="minor"/>
    </font>
    <font>
      <sz val="11"/>
      <color indexed="8"/>
      <name val="Arial"/>
      <family val="2"/>
      <charset val="238"/>
      <scheme val="minor"/>
    </font>
    <font>
      <b/>
      <sz val="9"/>
      <name val="Arial"/>
      <family val="2"/>
      <charset val="238"/>
      <scheme val="minor"/>
    </font>
    <font>
      <sz val="9"/>
      <name val="Arial"/>
      <family val="2"/>
      <charset val="238"/>
      <scheme val="minor"/>
    </font>
    <font>
      <sz val="10"/>
      <color indexed="9"/>
      <name val="Arial"/>
      <family val="2"/>
      <charset val="238"/>
      <scheme val="minor"/>
    </font>
    <font>
      <sz val="9"/>
      <color indexed="8"/>
      <name val="Arial"/>
      <family val="2"/>
      <charset val="238"/>
      <scheme val="minor"/>
    </font>
    <font>
      <b/>
      <sz val="7"/>
      <name val="Arial"/>
      <family val="2"/>
      <charset val="238"/>
      <scheme val="minor"/>
    </font>
  </fonts>
  <fills count="3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CC99"/>
      </patternFill>
    </fill>
    <fill>
      <patternFill patternType="solid">
        <fgColor theme="0"/>
        <bgColor indexed="64"/>
      </patternFill>
    </fill>
    <fill>
      <patternFill patternType="solid">
        <fgColor rgb="FFFFFFFF"/>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0.249977111117893"/>
        <bgColor indexed="64"/>
      </patternFill>
    </fill>
  </fills>
  <borders count="67">
    <border>
      <left/>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style="thin">
        <color indexed="64"/>
      </top>
      <bottom style="double">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thin">
        <color indexed="64"/>
      </top>
      <bottom style="double">
        <color indexed="64"/>
      </bottom>
      <diagonal/>
    </border>
    <border>
      <left/>
      <right style="hair">
        <color indexed="64"/>
      </right>
      <top style="thin">
        <color indexed="64"/>
      </top>
      <bottom style="double">
        <color indexed="64"/>
      </bottom>
      <diagonal/>
    </border>
    <border>
      <left style="hair">
        <color indexed="8"/>
      </left>
      <right style="thin">
        <color indexed="8"/>
      </right>
      <top/>
      <bottom/>
      <diagonal/>
    </border>
    <border>
      <left style="hair">
        <color indexed="8"/>
      </left>
      <right style="hair">
        <color indexed="8"/>
      </right>
      <top/>
      <bottom/>
      <diagonal/>
    </border>
    <border>
      <left/>
      <right style="hair">
        <color indexed="8"/>
      </right>
      <top/>
      <bottom/>
      <diagonal/>
    </border>
    <border>
      <left style="hair">
        <color indexed="64"/>
      </left>
      <right style="thin">
        <color indexed="64"/>
      </right>
      <top/>
      <bottom/>
      <diagonal/>
    </border>
    <border>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diagonal/>
    </border>
    <border>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8"/>
      </right>
      <top style="double">
        <color indexed="64"/>
      </top>
      <bottom/>
      <diagonal/>
    </border>
    <border>
      <left/>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right style="hair">
        <color indexed="8"/>
      </right>
      <top/>
      <bottom style="thin">
        <color indexed="64"/>
      </bottom>
      <diagonal/>
    </border>
    <border>
      <left style="thin">
        <color indexed="64"/>
      </left>
      <right/>
      <top style="thin">
        <color indexed="64"/>
      </top>
      <bottom style="double">
        <color indexed="64"/>
      </bottom>
      <diagonal/>
    </border>
    <border>
      <left/>
      <right style="hair">
        <color indexed="64"/>
      </right>
      <top/>
      <bottom style="thin">
        <color indexed="64"/>
      </bottom>
      <diagonal/>
    </border>
    <border>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hair">
        <color indexed="64"/>
      </left>
      <right/>
      <top style="thin">
        <color indexed="64"/>
      </top>
      <bottom style="double">
        <color indexed="64"/>
      </bottom>
      <diagonal/>
    </border>
  </borders>
  <cellStyleXfs count="270">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10" fillId="0" borderId="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4" borderId="0" applyNumberFormat="0" applyBorder="0" applyAlignment="0" applyProtection="0"/>
    <xf numFmtId="165" fontId="11" fillId="0" borderId="0"/>
    <xf numFmtId="166" fontId="11" fillId="0" borderId="0"/>
    <xf numFmtId="0" fontId="8" fillId="0" borderId="0"/>
    <xf numFmtId="9" fontId="11" fillId="0" borderId="0"/>
    <xf numFmtId="175" fontId="30" fillId="0" borderId="0" applyFill="0" applyBorder="0" applyAlignment="0" applyProtection="0"/>
    <xf numFmtId="0" fontId="16" fillId="16" borderId="1" applyNumberFormat="0" applyAlignment="0" applyProtection="0"/>
    <xf numFmtId="0" fontId="18" fillId="0" borderId="2" applyNumberFormat="0" applyFill="0" applyAlignment="0" applyProtection="0"/>
    <xf numFmtId="0" fontId="17" fillId="0" borderId="0" applyNumberFormat="0" applyFill="0" applyBorder="0" applyAlignment="0" applyProtection="0"/>
    <xf numFmtId="0" fontId="19" fillId="0" borderId="3" applyNumberFormat="0" applyFill="0" applyAlignment="0" applyProtection="0"/>
    <xf numFmtId="0" fontId="20" fillId="0" borderId="4" applyNumberFormat="0" applyFill="0" applyAlignment="0" applyProtection="0"/>
    <xf numFmtId="0" fontId="20" fillId="0" borderId="0" applyNumberForma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9" fillId="0" borderId="0"/>
    <xf numFmtId="0" fontId="6" fillId="0" borderId="0"/>
    <xf numFmtId="0" fontId="6"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5" fillId="0" borderId="0"/>
    <xf numFmtId="0" fontId="21" fillId="17" borderId="0" applyNumberFormat="0" applyBorder="0" applyAlignment="0" applyProtection="0"/>
    <xf numFmtId="9" fontId="9" fillId="0" borderId="0" applyFill="0" applyBorder="0" applyAlignment="0" applyProtection="0"/>
    <xf numFmtId="0" fontId="11" fillId="18" borderId="5"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22" borderId="0" applyNumberFormat="0" applyBorder="0" applyAlignment="0" applyProtection="0"/>
    <xf numFmtId="0" fontId="24" fillId="0" borderId="6" applyNumberFormat="0" applyFill="0" applyAlignment="0" applyProtection="0"/>
    <xf numFmtId="0" fontId="25" fillId="23" borderId="7" applyNumberFormat="0" applyAlignment="0" applyProtection="0"/>
    <xf numFmtId="0" fontId="26" fillId="16" borderId="8" applyNumberFormat="0" applyAlignment="0" applyProtection="0"/>
    <xf numFmtId="0" fontId="27" fillId="3" borderId="0" applyNumberFormat="0" applyBorder="0" applyAlignment="0" applyProtection="0"/>
    <xf numFmtId="0" fontId="5" fillId="0" borderId="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11" fillId="0" borderId="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74" fontId="9" fillId="0" borderId="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73" fontId="9" fillId="0" borderId="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73" fontId="9" fillId="0" borderId="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73" fontId="9" fillId="0" borderId="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73" fontId="9" fillId="0" borderId="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173" fontId="9" fillId="0" borderId="0" applyFill="0" applyBorder="0" applyAlignment="0" applyProtection="0"/>
    <xf numFmtId="164" fontId="8" fillId="0" borderId="0" applyFont="0" applyFill="0" applyBorder="0" applyAlignment="0" applyProtection="0"/>
    <xf numFmtId="168" fontId="8" fillId="0" borderId="0" applyFont="0" applyFill="0" applyBorder="0" applyAlignment="0" applyProtection="0"/>
    <xf numFmtId="168" fontId="8" fillId="0" borderId="0" applyFont="0" applyFill="0" applyBorder="0" applyAlignment="0" applyProtection="0"/>
    <xf numFmtId="168" fontId="8" fillId="0" borderId="0" applyFont="0" applyFill="0" applyBorder="0" applyAlignment="0" applyProtection="0"/>
    <xf numFmtId="168" fontId="6"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8" fontId="6"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8" fontId="8" fillId="0" borderId="0" applyFont="0" applyFill="0" applyBorder="0" applyAlignment="0" applyProtection="0"/>
    <xf numFmtId="168" fontId="8" fillId="0" borderId="0" applyFont="0" applyFill="0" applyBorder="0" applyAlignment="0" applyProtection="0"/>
    <xf numFmtId="168"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4" fontId="13" fillId="0" borderId="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12"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73" fontId="9" fillId="0" borderId="0" applyFill="0" applyBorder="0" applyAlignment="0" applyProtection="0"/>
    <xf numFmtId="173" fontId="9" fillId="0" borderId="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73" fontId="9" fillId="0" borderId="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73" fontId="9" fillId="0" borderId="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28" fillId="7" borderId="8" applyNumberFormat="0" applyAlignment="0" applyProtection="0"/>
    <xf numFmtId="0" fontId="29" fillId="0" borderId="9" applyNumberFormat="0" applyFill="0" applyAlignment="0" applyProtection="0"/>
    <xf numFmtId="168" fontId="11" fillId="0" borderId="0" applyFont="0" applyFill="0" applyBorder="0" applyAlignment="0" applyProtection="0"/>
    <xf numFmtId="167" fontId="11" fillId="0" borderId="0" applyFont="0" applyFill="0" applyBorder="0" applyAlignment="0" applyProtection="0"/>
    <xf numFmtId="0" fontId="11" fillId="0" borderId="0"/>
    <xf numFmtId="0" fontId="46" fillId="0" borderId="0"/>
    <xf numFmtId="0" fontId="11" fillId="0" borderId="0"/>
    <xf numFmtId="9" fontId="11" fillId="0" borderId="0" applyFont="0" applyFill="0" applyBorder="0" applyAlignment="0" applyProtection="0"/>
    <xf numFmtId="168" fontId="11" fillId="0" borderId="0" applyFont="0" applyFill="0" applyBorder="0" applyAlignment="0" applyProtection="0"/>
    <xf numFmtId="0" fontId="6" fillId="0" borderId="0"/>
    <xf numFmtId="0" fontId="4" fillId="0" borderId="0"/>
    <xf numFmtId="0" fontId="3" fillId="0" borderId="0"/>
    <xf numFmtId="0" fontId="54" fillId="0" borderId="0"/>
    <xf numFmtId="0" fontId="10" fillId="0" borderId="0"/>
    <xf numFmtId="0" fontId="62" fillId="0" borderId="0" applyNumberFormat="0" applyFill="0" applyBorder="0" applyAlignment="0" applyProtection="0"/>
    <xf numFmtId="0" fontId="63" fillId="0" borderId="0"/>
    <xf numFmtId="0" fontId="11" fillId="0" borderId="0"/>
    <xf numFmtId="0" fontId="11" fillId="0" borderId="0"/>
    <xf numFmtId="0" fontId="6" fillId="0" borderId="0"/>
    <xf numFmtId="0" fontId="6" fillId="0" borderId="0"/>
    <xf numFmtId="0" fontId="74" fillId="0" borderId="0"/>
    <xf numFmtId="0" fontId="11" fillId="0" borderId="0"/>
    <xf numFmtId="168" fontId="6" fillId="0" borderId="0" applyFont="0" applyFill="0" applyBorder="0" applyAlignment="0" applyProtection="0"/>
    <xf numFmtId="168" fontId="7" fillId="0" borderId="0" applyFont="0" applyFill="0" applyBorder="0" applyAlignment="0" applyProtection="0"/>
    <xf numFmtId="0" fontId="10" fillId="0" borderId="0"/>
    <xf numFmtId="0" fontId="11" fillId="0" borderId="0"/>
    <xf numFmtId="0" fontId="13" fillId="0" borderId="0"/>
    <xf numFmtId="0" fontId="11" fillId="0" borderId="0"/>
    <xf numFmtId="0" fontId="11" fillId="0" borderId="0"/>
    <xf numFmtId="0" fontId="11" fillId="0" borderId="0"/>
    <xf numFmtId="0" fontId="62" fillId="0" borderId="0" applyNumberFormat="0" applyFill="0" applyBorder="0" applyAlignment="0" applyProtection="0"/>
    <xf numFmtId="0" fontId="76" fillId="0" borderId="0"/>
    <xf numFmtId="0" fontId="11" fillId="0" borderId="0"/>
    <xf numFmtId="0" fontId="9" fillId="0" borderId="0"/>
    <xf numFmtId="0" fontId="13" fillId="0" borderId="0"/>
    <xf numFmtId="0" fontId="76" fillId="0" borderId="0"/>
    <xf numFmtId="4" fontId="77" fillId="0" borderId="0">
      <alignment vertical="top"/>
    </xf>
    <xf numFmtId="0" fontId="6" fillId="0" borderId="0"/>
    <xf numFmtId="0" fontId="61" fillId="26" borderId="15" applyNumberFormat="0" applyAlignment="0" applyProtection="0"/>
    <xf numFmtId="0" fontId="11" fillId="0" borderId="0"/>
    <xf numFmtId="173" fontId="11" fillId="0" borderId="0" applyFill="0" applyBorder="0" applyAlignment="0" applyProtection="0"/>
    <xf numFmtId="37" fontId="78" fillId="0" borderId="0"/>
    <xf numFmtId="0" fontId="13" fillId="0" borderId="0"/>
    <xf numFmtId="0" fontId="8" fillId="0" borderId="0"/>
    <xf numFmtId="0" fontId="2" fillId="0" borderId="0"/>
    <xf numFmtId="164" fontId="9" fillId="0" borderId="0" applyFill="0" applyBorder="0" applyAlignment="0" applyProtection="0"/>
    <xf numFmtId="0" fontId="11" fillId="0" borderId="0"/>
    <xf numFmtId="173" fontId="11" fillId="0" borderId="0" applyFill="0" applyBorder="0" applyAlignment="0" applyProtection="0"/>
    <xf numFmtId="0" fontId="13" fillId="0" borderId="0"/>
    <xf numFmtId="0" fontId="11" fillId="0" borderId="0"/>
    <xf numFmtId="0" fontId="79" fillId="0" borderId="0"/>
    <xf numFmtId="0" fontId="11" fillId="0" borderId="0"/>
    <xf numFmtId="43" fontId="8" fillId="0" borderId="0" applyFont="0" applyFill="0" applyBorder="0" applyAlignment="0" applyProtection="0"/>
  </cellStyleXfs>
  <cellXfs count="1591">
    <xf numFmtId="0" fontId="0" fillId="0" borderId="0" xfId="0"/>
    <xf numFmtId="0" fontId="34" fillId="0" borderId="0" xfId="0" applyFont="1"/>
    <xf numFmtId="49" fontId="34" fillId="0" borderId="0" xfId="0" applyNumberFormat="1" applyFont="1"/>
    <xf numFmtId="0" fontId="11" fillId="0" borderId="0" xfId="0" applyFont="1" applyAlignment="1">
      <alignment horizontal="left" vertical="top" wrapText="1"/>
    </xf>
    <xf numFmtId="0" fontId="11" fillId="0" borderId="0" xfId="0" applyFont="1"/>
    <xf numFmtId="0" fontId="35" fillId="0" borderId="0" xfId="0" applyFont="1" applyAlignment="1">
      <alignment horizontal="left" vertical="top" wrapText="1"/>
    </xf>
    <xf numFmtId="4" fontId="35" fillId="0" borderId="0" xfId="170" applyNumberFormat="1" applyFont="1" applyFill="1" applyBorder="1" applyAlignment="1" applyProtection="1">
      <alignment horizontal="right" wrapText="1"/>
    </xf>
    <xf numFmtId="4" fontId="11" fillId="0" borderId="0" xfId="170" applyNumberFormat="1" applyFont="1" applyFill="1" applyBorder="1" applyAlignment="1" applyProtection="1">
      <alignment horizontal="right" wrapText="1"/>
    </xf>
    <xf numFmtId="0" fontId="11" fillId="0" borderId="0" xfId="0" applyFont="1" applyAlignment="1" applyProtection="1">
      <alignment horizontal="left" vertical="top" wrapText="1"/>
      <protection locked="0"/>
    </xf>
    <xf numFmtId="4" fontId="40" fillId="0" borderId="0" xfId="170" applyNumberFormat="1" applyFont="1" applyFill="1" applyBorder="1" applyAlignment="1" applyProtection="1">
      <alignment horizontal="right" wrapText="1"/>
    </xf>
    <xf numFmtId="171" fontId="35" fillId="0" borderId="0" xfId="170" applyNumberFormat="1" applyFont="1" applyFill="1" applyBorder="1" applyAlignment="1" applyProtection="1">
      <alignment horizontal="right" wrapText="1"/>
    </xf>
    <xf numFmtId="171" fontId="11" fillId="0" borderId="0" xfId="170" applyNumberFormat="1" applyFont="1" applyFill="1" applyBorder="1" applyAlignment="1" applyProtection="1">
      <alignment horizontal="right" wrapText="1"/>
    </xf>
    <xf numFmtId="4" fontId="35" fillId="0" borderId="0" xfId="170" applyNumberFormat="1" applyFont="1" applyFill="1" applyAlignment="1" applyProtection="1">
      <alignment horizontal="right"/>
    </xf>
    <xf numFmtId="4" fontId="11" fillId="0" borderId="0" xfId="170" applyNumberFormat="1" applyFont="1" applyFill="1" applyAlignment="1" applyProtection="1">
      <alignment horizontal="right"/>
    </xf>
    <xf numFmtId="4" fontId="35" fillId="0" borderId="0" xfId="170" applyNumberFormat="1" applyFont="1" applyFill="1" applyBorder="1" applyAlignment="1" applyProtection="1">
      <alignment horizontal="right"/>
    </xf>
    <xf numFmtId="4" fontId="11" fillId="0" borderId="0" xfId="170" applyNumberFormat="1" applyFont="1" applyFill="1" applyBorder="1" applyAlignment="1" applyProtection="1">
      <alignment horizontal="right"/>
    </xf>
    <xf numFmtId="4" fontId="43" fillId="0" borderId="0" xfId="170" applyNumberFormat="1" applyFont="1" applyFill="1" applyBorder="1" applyAlignment="1" applyProtection="1">
      <alignment horizontal="center" wrapText="1"/>
    </xf>
    <xf numFmtId="49" fontId="49" fillId="0" borderId="0" xfId="0" applyNumberFormat="1" applyFont="1" applyAlignment="1">
      <alignment horizontal="center"/>
    </xf>
    <xf numFmtId="0" fontId="34" fillId="0" borderId="0" xfId="0" applyFont="1" applyAlignment="1">
      <alignment vertical="top"/>
    </xf>
    <xf numFmtId="49" fontId="34" fillId="0" borderId="0" xfId="0" applyNumberFormat="1" applyFont="1" applyAlignment="1">
      <alignment vertical="top"/>
    </xf>
    <xf numFmtId="49" fontId="50" fillId="0" borderId="0" xfId="0" applyNumberFormat="1" applyFont="1" applyAlignment="1">
      <alignment horizontal="left" vertical="top" wrapText="1"/>
    </xf>
    <xf numFmtId="49" fontId="50" fillId="0" borderId="0" xfId="0" applyNumberFormat="1" applyFont="1" applyAlignment="1">
      <alignment horizontal="center" vertical="top"/>
    </xf>
    <xf numFmtId="49" fontId="50" fillId="0" borderId="0" xfId="0" applyNumberFormat="1" applyFont="1" applyAlignment="1">
      <alignment horizontal="left" vertical="top"/>
    </xf>
    <xf numFmtId="0" fontId="37" fillId="0" borderId="0" xfId="0" applyFont="1" applyAlignment="1">
      <alignment horizontal="left" vertical="top" wrapText="1"/>
    </xf>
    <xf numFmtId="0" fontId="64" fillId="0" borderId="0" xfId="232" applyFont="1" applyAlignment="1">
      <alignment vertical="top"/>
    </xf>
    <xf numFmtId="0" fontId="66" fillId="0" borderId="0" xfId="232" applyFont="1" applyAlignment="1">
      <alignment vertical="top"/>
    </xf>
    <xf numFmtId="0" fontId="35" fillId="0" borderId="0" xfId="71" applyFont="1"/>
    <xf numFmtId="0" fontId="66" fillId="0" borderId="14" xfId="0" applyFont="1" applyBorder="1" applyAlignment="1">
      <alignment horizontal="center" vertical="top"/>
    </xf>
    <xf numFmtId="176" fontId="66" fillId="0" borderId="0" xfId="0" applyNumberFormat="1" applyFont="1" applyAlignment="1">
      <alignment horizontal="center" vertical="top"/>
    </xf>
    <xf numFmtId="176" fontId="66" fillId="0" borderId="0" xfId="0" applyNumberFormat="1" applyFont="1" applyAlignment="1">
      <alignment vertical="top"/>
    </xf>
    <xf numFmtId="0" fontId="66" fillId="0" borderId="0" xfId="0" applyFont="1" applyAlignment="1">
      <alignment vertical="top"/>
    </xf>
    <xf numFmtId="176" fontId="64" fillId="0" borderId="0" xfId="0" applyNumberFormat="1" applyFont="1" applyAlignment="1">
      <alignment horizontal="center" vertical="top"/>
    </xf>
    <xf numFmtId="176" fontId="64" fillId="0" borderId="0" xfId="0" applyNumberFormat="1" applyFont="1" applyAlignment="1">
      <alignment vertical="top"/>
    </xf>
    <xf numFmtId="0" fontId="64" fillId="0" borderId="0" xfId="0" applyFont="1" applyAlignment="1">
      <alignment vertical="top"/>
    </xf>
    <xf numFmtId="0" fontId="35" fillId="0" borderId="0" xfId="268" applyFont="1"/>
    <xf numFmtId="0" fontId="11" fillId="0" borderId="0" xfId="0" applyFont="1" applyAlignment="1">
      <alignment vertical="center" wrapText="1"/>
    </xf>
    <xf numFmtId="0" fontId="11" fillId="0" borderId="0" xfId="0" applyFont="1" applyAlignment="1">
      <alignment horizontal="center" vertical="center" wrapText="1"/>
    </xf>
    <xf numFmtId="4" fontId="35" fillId="0" borderId="0" xfId="170" applyNumberFormat="1" applyFont="1" applyFill="1" applyBorder="1" applyAlignment="1" applyProtection="1">
      <alignment horizontal="right" vertical="center" wrapText="1"/>
    </xf>
    <xf numFmtId="0" fontId="11" fillId="0" borderId="0" xfId="0" applyFont="1" applyAlignment="1">
      <alignment horizontal="left" vertical="center" wrapText="1"/>
    </xf>
    <xf numFmtId="4" fontId="11" fillId="0" borderId="0" xfId="0" applyNumberFormat="1" applyFont="1" applyAlignment="1">
      <alignment horizontal="right" vertical="center"/>
    </xf>
    <xf numFmtId="0" fontId="35" fillId="0" borderId="0" xfId="0" applyFont="1" applyAlignment="1">
      <alignment horizontal="left" vertical="center" wrapText="1"/>
    </xf>
    <xf numFmtId="49" fontId="35" fillId="0" borderId="0" xfId="0" applyNumberFormat="1" applyFont="1" applyAlignment="1">
      <alignment horizontal="left" vertical="center"/>
    </xf>
    <xf numFmtId="0" fontId="42" fillId="0" borderId="16" xfId="0" applyFont="1" applyBorder="1" applyAlignment="1">
      <alignment horizontal="center" vertical="center" wrapText="1"/>
    </xf>
    <xf numFmtId="4" fontId="42" fillId="0" borderId="16" xfId="0" applyNumberFormat="1" applyFont="1" applyBorder="1" applyAlignment="1">
      <alignment horizontal="center" vertical="center" wrapText="1"/>
    </xf>
    <xf numFmtId="49" fontId="42" fillId="0" borderId="16" xfId="0" applyNumberFormat="1" applyFont="1" applyBorder="1" applyAlignment="1">
      <alignment horizontal="center" vertical="center" wrapText="1"/>
    </xf>
    <xf numFmtId="176" fontId="42" fillId="0" borderId="16" xfId="0" applyNumberFormat="1" applyFont="1" applyBorder="1" applyAlignment="1">
      <alignment horizontal="center" vertical="center" wrapText="1"/>
    </xf>
    <xf numFmtId="0" fontId="35" fillId="0" borderId="0" xfId="118" applyFont="1" applyAlignment="1">
      <alignment vertical="center" wrapText="1"/>
    </xf>
    <xf numFmtId="4" fontId="11" fillId="0" borderId="0" xfId="118" applyNumberFormat="1" applyFont="1" applyAlignment="1">
      <alignment horizontal="right" vertical="center" wrapText="1"/>
    </xf>
    <xf numFmtId="176" fontId="11" fillId="0" borderId="0" xfId="118" applyNumberFormat="1" applyFont="1" applyAlignment="1">
      <alignment horizontal="right" vertical="center" wrapText="1"/>
    </xf>
    <xf numFmtId="0" fontId="35" fillId="0" borderId="0" xfId="0" applyFont="1" applyAlignment="1">
      <alignment vertical="center"/>
    </xf>
    <xf numFmtId="176" fontId="35" fillId="0" borderId="0" xfId="0" applyNumberFormat="1" applyFont="1" applyAlignment="1">
      <alignment horizontal="right" vertical="center"/>
    </xf>
    <xf numFmtId="0" fontId="35" fillId="0" borderId="0" xfId="0" applyFont="1" applyAlignment="1">
      <alignment vertical="center" wrapText="1"/>
    </xf>
    <xf numFmtId="4" fontId="11" fillId="0" borderId="0" xfId="0" applyNumberFormat="1" applyFont="1" applyAlignment="1">
      <alignment horizontal="right" vertical="center" wrapText="1"/>
    </xf>
    <xf numFmtId="0" fontId="11" fillId="0" borderId="0" xfId="0" applyFont="1" applyAlignment="1">
      <alignment horizontal="center" vertical="center"/>
    </xf>
    <xf numFmtId="176" fontId="11" fillId="0" borderId="0" xfId="170" applyNumberFormat="1" applyFont="1" applyFill="1" applyAlignment="1" applyProtection="1">
      <alignment horizontal="right" vertical="center" wrapText="1"/>
    </xf>
    <xf numFmtId="176" fontId="11" fillId="0" borderId="0" xfId="0" applyNumberFormat="1" applyFont="1" applyAlignment="1">
      <alignment horizontal="right" vertical="center" wrapText="1"/>
    </xf>
    <xf numFmtId="0" fontId="47" fillId="0" borderId="10" xfId="0" applyFont="1" applyBorder="1" applyAlignment="1">
      <alignment vertical="center" wrapText="1"/>
    </xf>
    <xf numFmtId="0" fontId="35" fillId="0" borderId="10" xfId="0" applyFont="1" applyBorder="1" applyAlignment="1">
      <alignment vertical="center" wrapText="1"/>
    </xf>
    <xf numFmtId="4" fontId="11" fillId="0" borderId="10" xfId="0" applyNumberFormat="1" applyFont="1" applyBorder="1" applyAlignment="1">
      <alignment horizontal="right" vertical="center" wrapText="1"/>
    </xf>
    <xf numFmtId="0" fontId="11" fillId="0" borderId="10" xfId="0" applyFont="1" applyBorder="1" applyAlignment="1">
      <alignment horizontal="center" vertical="center"/>
    </xf>
    <xf numFmtId="0" fontId="39" fillId="0" borderId="0" xfId="0" applyFont="1" applyAlignment="1">
      <alignment horizontal="left" vertical="center"/>
    </xf>
    <xf numFmtId="0" fontId="38" fillId="0" borderId="0" xfId="0" applyFont="1" applyAlignment="1">
      <alignment vertical="center" wrapText="1"/>
    </xf>
    <xf numFmtId="4" fontId="39" fillId="0" borderId="0" xfId="0" applyNumberFormat="1" applyFont="1" applyAlignment="1">
      <alignment horizontal="right" vertical="center" wrapText="1"/>
    </xf>
    <xf numFmtId="176" fontId="39" fillId="0" borderId="0" xfId="144" applyNumberFormat="1" applyFont="1" applyFill="1" applyAlignment="1" applyProtection="1">
      <alignment horizontal="right" vertical="center" wrapText="1"/>
    </xf>
    <xf numFmtId="0" fontId="35" fillId="0" borderId="0" xfId="0" applyFont="1" applyAlignment="1">
      <alignment horizontal="center" vertical="center" wrapText="1"/>
    </xf>
    <xf numFmtId="176" fontId="35" fillId="0" borderId="0" xfId="170" applyNumberFormat="1" applyFont="1" applyFill="1" applyBorder="1" applyAlignment="1" applyProtection="1">
      <alignment horizontal="right" vertical="center" wrapText="1"/>
    </xf>
    <xf numFmtId="0" fontId="11" fillId="0" borderId="0" xfId="0" applyFont="1" applyAlignment="1">
      <alignment horizontal="left" vertical="center"/>
    </xf>
    <xf numFmtId="0" fontId="11" fillId="0" borderId="0" xfId="53" applyFont="1" applyAlignment="1">
      <alignment vertical="center"/>
    </xf>
    <xf numFmtId="4" fontId="11" fillId="0" borderId="0" xfId="53" applyNumberFormat="1" applyFont="1" applyAlignment="1">
      <alignment horizontal="right" vertical="center"/>
    </xf>
    <xf numFmtId="0" fontId="11" fillId="0" borderId="0" xfId="53" applyFont="1" applyAlignment="1">
      <alignment horizontal="center" vertical="center"/>
    </xf>
    <xf numFmtId="176" fontId="11" fillId="0" borderId="0" xfId="53" applyNumberFormat="1" applyFont="1" applyAlignment="1">
      <alignment horizontal="right" vertical="center"/>
    </xf>
    <xf numFmtId="0" fontId="47" fillId="0" borderId="0" xfId="0" applyFont="1" applyAlignment="1">
      <alignment vertical="center" wrapText="1"/>
    </xf>
    <xf numFmtId="176" fontId="35" fillId="0" borderId="0" xfId="0" applyNumberFormat="1" applyFont="1" applyAlignment="1">
      <alignment horizontal="right" vertical="center" wrapText="1"/>
    </xf>
    <xf numFmtId="176" fontId="11" fillId="0" borderId="0" xfId="0" applyNumberFormat="1" applyFont="1" applyAlignment="1">
      <alignment horizontal="right" vertical="center"/>
    </xf>
    <xf numFmtId="0" fontId="11" fillId="0" borderId="0" xfId="0" applyFont="1" applyAlignment="1">
      <alignment vertical="center"/>
    </xf>
    <xf numFmtId="177" fontId="11" fillId="0" borderId="0" xfId="0" applyNumberFormat="1" applyFont="1" applyAlignment="1">
      <alignment horizontal="left" vertical="center"/>
    </xf>
    <xf numFmtId="171" fontId="11" fillId="0" borderId="0" xfId="0" applyNumberFormat="1" applyFont="1" applyAlignment="1">
      <alignment horizontal="right" vertical="center" wrapText="1"/>
    </xf>
    <xf numFmtId="176" fontId="11" fillId="0" borderId="0" xfId="145" applyNumberFormat="1" applyFont="1" applyFill="1" applyBorder="1" applyAlignment="1" applyProtection="1">
      <alignment horizontal="right" vertical="center"/>
    </xf>
    <xf numFmtId="177" fontId="11" fillId="0" borderId="0" xfId="118" applyNumberFormat="1" applyFont="1" applyAlignment="1">
      <alignment horizontal="left" vertical="center"/>
    </xf>
    <xf numFmtId="177" fontId="35" fillId="0" borderId="0" xfId="0" applyNumberFormat="1" applyFont="1" applyAlignment="1">
      <alignment vertical="center"/>
    </xf>
    <xf numFmtId="4" fontId="35" fillId="0" borderId="0" xfId="0" applyNumberFormat="1" applyFont="1" applyAlignment="1">
      <alignment horizontal="left" vertical="center"/>
    </xf>
    <xf numFmtId="177" fontId="11" fillId="0" borderId="0" xfId="0" applyNumberFormat="1" applyFont="1" applyAlignment="1">
      <alignment vertical="center" wrapText="1"/>
    </xf>
    <xf numFmtId="7" fontId="11" fillId="0" borderId="0" xfId="0" applyNumberFormat="1" applyFont="1" applyAlignment="1">
      <alignment horizontal="right" vertical="center"/>
    </xf>
    <xf numFmtId="177" fontId="47" fillId="0" borderId="10" xfId="0" applyNumberFormat="1" applyFont="1" applyBorder="1" applyAlignment="1">
      <alignment vertical="center" wrapText="1"/>
    </xf>
    <xf numFmtId="0" fontId="11" fillId="0" borderId="10" xfId="0" applyFont="1" applyBorder="1" applyAlignment="1">
      <alignment horizontal="left" vertical="center"/>
    </xf>
    <xf numFmtId="7" fontId="35" fillId="0" borderId="10" xfId="0" applyNumberFormat="1" applyFont="1" applyBorder="1" applyAlignment="1">
      <alignment horizontal="right" vertical="center" wrapText="1"/>
    </xf>
    <xf numFmtId="177" fontId="11" fillId="0" borderId="34" xfId="0" applyNumberFormat="1" applyFont="1" applyBorder="1" applyAlignment="1">
      <alignment horizontal="left" vertical="center"/>
    </xf>
    <xf numFmtId="0" fontId="11" fillId="0" borderId="34" xfId="0" applyFont="1" applyBorder="1" applyAlignment="1">
      <alignment vertical="center" wrapText="1"/>
    </xf>
    <xf numFmtId="9" fontId="11" fillId="0" borderId="34" xfId="0" applyNumberFormat="1" applyFont="1" applyBorder="1" applyAlignment="1">
      <alignment horizontal="left" vertical="center"/>
    </xf>
    <xf numFmtId="0" fontId="11" fillId="0" borderId="34" xfId="0" applyFont="1" applyBorder="1" applyAlignment="1">
      <alignment horizontal="left" vertical="center" wrapText="1"/>
    </xf>
    <xf numFmtId="176" fontId="11" fillId="0" borderId="34" xfId="170" applyNumberFormat="1" applyFont="1" applyFill="1" applyBorder="1" applyAlignment="1" applyProtection="1">
      <alignment horizontal="right" vertical="center" wrapText="1"/>
    </xf>
    <xf numFmtId="177" fontId="39" fillId="0" borderId="0" xfId="0" applyNumberFormat="1" applyFont="1" applyAlignment="1">
      <alignment horizontal="left" vertical="center"/>
    </xf>
    <xf numFmtId="4" fontId="11" fillId="0" borderId="0" xfId="0" applyNumberFormat="1" applyFont="1" applyAlignment="1">
      <alignment vertical="center"/>
    </xf>
    <xf numFmtId="176" fontId="11" fillId="0" borderId="0" xfId="0" applyNumberFormat="1" applyFont="1" applyAlignment="1">
      <alignment vertical="center"/>
    </xf>
    <xf numFmtId="177" fontId="11" fillId="0" borderId="0" xfId="0" applyNumberFormat="1" applyFont="1" applyAlignment="1">
      <alignment vertical="center"/>
    </xf>
    <xf numFmtId="0" fontId="35" fillId="0" borderId="11" xfId="0" applyFont="1" applyBorder="1" applyAlignment="1">
      <alignment horizontal="left" vertical="center" wrapText="1"/>
    </xf>
    <xf numFmtId="0" fontId="35" fillId="0" borderId="0" xfId="71" applyFont="1" applyAlignment="1">
      <alignment vertical="center"/>
    </xf>
    <xf numFmtId="49" fontId="11" fillId="0" borderId="0" xfId="0" applyNumberFormat="1" applyFont="1" applyAlignment="1">
      <alignment horizontal="left" vertical="center"/>
    </xf>
    <xf numFmtId="49" fontId="11" fillId="0" borderId="0" xfId="0" applyNumberFormat="1" applyFont="1" applyAlignment="1">
      <alignment horizontal="left" vertical="center" wrapText="1"/>
    </xf>
    <xf numFmtId="0" fontId="67" fillId="0" borderId="16" xfId="0" applyFont="1" applyBorder="1" applyAlignment="1">
      <alignment horizontal="left" vertical="center" wrapText="1"/>
    </xf>
    <xf numFmtId="0" fontId="68" fillId="0" borderId="16" xfId="0" applyFont="1" applyBorder="1" applyAlignment="1">
      <alignment horizontal="justify" vertical="center" wrapText="1"/>
    </xf>
    <xf numFmtId="176" fontId="66" fillId="0" borderId="16" xfId="0" applyNumberFormat="1" applyFont="1" applyBorder="1" applyAlignment="1">
      <alignment horizontal="center" vertical="center"/>
    </xf>
    <xf numFmtId="0" fontId="66" fillId="0" borderId="0" xfId="0" applyFont="1" applyAlignment="1">
      <alignment vertical="center"/>
    </xf>
    <xf numFmtId="49" fontId="11" fillId="0" borderId="16" xfId="0" quotePrefix="1" applyNumberFormat="1" applyFont="1" applyBorder="1" applyAlignment="1">
      <alignment horizontal="left" vertical="center"/>
    </xf>
    <xf numFmtId="0" fontId="67" fillId="0" borderId="16" xfId="0" applyFont="1" applyBorder="1" applyAlignment="1">
      <alignment horizontal="justify" vertical="center" wrapText="1"/>
    </xf>
    <xf numFmtId="176" fontId="66" fillId="0" borderId="16" xfId="0" applyNumberFormat="1" applyFont="1" applyBorder="1" applyAlignment="1">
      <alignment vertical="center"/>
    </xf>
    <xf numFmtId="0" fontId="66" fillId="0" borderId="16" xfId="0" applyFont="1" applyBorder="1" applyAlignment="1">
      <alignment horizontal="justify" vertical="center" wrapText="1"/>
    </xf>
    <xf numFmtId="0" fontId="65" fillId="0" borderId="18" xfId="0" applyFont="1" applyBorder="1" applyAlignment="1">
      <alignment horizontal="left" vertical="center" wrapText="1"/>
    </xf>
    <xf numFmtId="0" fontId="64" fillId="0" borderId="17" xfId="0" applyFont="1" applyBorder="1" applyAlignment="1">
      <alignment horizontal="justify" vertical="center" wrapText="1"/>
    </xf>
    <xf numFmtId="176" fontId="35" fillId="0" borderId="16" xfId="0" applyNumberFormat="1" applyFont="1" applyBorder="1" applyAlignment="1">
      <alignment vertical="center"/>
    </xf>
    <xf numFmtId="0" fontId="64" fillId="0" borderId="0" xfId="0" applyFont="1" applyAlignment="1">
      <alignment vertical="center"/>
    </xf>
    <xf numFmtId="49" fontId="35" fillId="0" borderId="0" xfId="232" applyNumberFormat="1" applyFont="1" applyAlignment="1">
      <alignment horizontal="left" vertical="center"/>
    </xf>
    <xf numFmtId="49" fontId="35" fillId="0" borderId="17" xfId="232" applyNumberFormat="1" applyFont="1" applyBorder="1" applyAlignment="1">
      <alignment horizontal="left" vertical="center"/>
    </xf>
    <xf numFmtId="0" fontId="67" fillId="0" borderId="16" xfId="232" applyFont="1" applyBorder="1" applyAlignment="1">
      <alignment horizontal="left" vertical="center" wrapText="1"/>
    </xf>
    <xf numFmtId="0" fontId="68" fillId="0" borderId="16" xfId="232" applyFont="1" applyBorder="1" applyAlignment="1">
      <alignment horizontal="justify" vertical="center" wrapText="1"/>
    </xf>
    <xf numFmtId="0" fontId="66" fillId="0" borderId="16" xfId="232" applyFont="1" applyBorder="1" applyAlignment="1">
      <alignment horizontal="center" vertical="center"/>
    </xf>
    <xf numFmtId="0" fontId="67" fillId="0" borderId="16" xfId="232" applyFont="1" applyBorder="1" applyAlignment="1">
      <alignment horizontal="justify" vertical="center" wrapText="1"/>
    </xf>
    <xf numFmtId="0" fontId="66" fillId="0" borderId="16" xfId="232" applyFont="1" applyBorder="1" applyAlignment="1">
      <alignment horizontal="justify" vertical="center" wrapText="1"/>
    </xf>
    <xf numFmtId="0" fontId="65" fillId="0" borderId="18" xfId="232" applyFont="1" applyBorder="1" applyAlignment="1">
      <alignment horizontal="left" vertical="center" wrapText="1"/>
    </xf>
    <xf numFmtId="0" fontId="64" fillId="0" borderId="17" xfId="232" applyFont="1" applyBorder="1" applyAlignment="1">
      <alignment horizontal="justify" vertical="center" wrapText="1"/>
    </xf>
    <xf numFmtId="49" fontId="35" fillId="0" borderId="17" xfId="0" applyNumberFormat="1" applyFont="1" applyBorder="1" applyAlignment="1">
      <alignment horizontal="left" vertical="center"/>
    </xf>
    <xf numFmtId="0" fontId="66" fillId="0" borderId="16" xfId="0" applyFont="1" applyBorder="1" applyAlignment="1">
      <alignment horizontal="center" vertical="center"/>
    </xf>
    <xf numFmtId="0" fontId="11" fillId="0" borderId="0" xfId="53" applyFont="1" applyAlignment="1">
      <alignment vertical="center" wrapText="1"/>
    </xf>
    <xf numFmtId="4" fontId="11" fillId="0" borderId="0" xfId="53" applyNumberFormat="1" applyFont="1" applyAlignment="1">
      <alignment horizontal="right" vertical="center" wrapText="1"/>
    </xf>
    <xf numFmtId="0" fontId="11" fillId="0" borderId="0" xfId="53" applyFont="1" applyAlignment="1">
      <alignment horizontal="center" vertical="center" wrapText="1"/>
    </xf>
    <xf numFmtId="176" fontId="11" fillId="0" borderId="0" xfId="53" applyNumberFormat="1" applyFont="1" applyAlignment="1">
      <alignment horizontal="right" vertical="center" wrapText="1"/>
    </xf>
    <xf numFmtId="176" fontId="11" fillId="0" borderId="0" xfId="145" applyNumberFormat="1" applyFont="1" applyFill="1" applyBorder="1" applyAlignment="1" applyProtection="1">
      <alignment horizontal="right" vertical="center" wrapText="1"/>
    </xf>
    <xf numFmtId="0" fontId="35" fillId="0" borderId="11" xfId="0" applyFont="1" applyBorder="1" applyAlignment="1">
      <alignment vertical="center" wrapText="1"/>
    </xf>
    <xf numFmtId="0" fontId="11" fillId="27" borderId="0" xfId="0" applyFont="1" applyFill="1" applyAlignment="1">
      <alignment horizontal="left" vertical="top" wrapText="1"/>
    </xf>
    <xf numFmtId="0" fontId="83" fillId="0" borderId="0" xfId="0" applyFont="1" applyAlignment="1">
      <alignment vertical="top"/>
    </xf>
    <xf numFmtId="0" fontId="83" fillId="0" borderId="0" xfId="0" applyFont="1" applyAlignment="1">
      <alignment vertical="center" wrapText="1"/>
    </xf>
    <xf numFmtId="49" fontId="49" fillId="0" borderId="0" xfId="0" applyNumberFormat="1" applyFont="1" applyAlignment="1">
      <alignment horizontal="left"/>
    </xf>
    <xf numFmtId="0" fontId="37" fillId="0" borderId="16" xfId="0" applyFont="1" applyBorder="1" applyAlignment="1">
      <alignment horizontal="left" vertical="center" wrapText="1"/>
    </xf>
    <xf numFmtId="4" fontId="37" fillId="0" borderId="16" xfId="170" applyNumberFormat="1" applyFont="1" applyFill="1" applyBorder="1" applyAlignment="1" applyProtection="1">
      <alignment horizontal="right" vertical="center" wrapText="1"/>
    </xf>
    <xf numFmtId="0" fontId="37" fillId="0" borderId="16" xfId="0" applyFont="1" applyBorder="1" applyAlignment="1">
      <alignment horizontal="center" vertical="center" wrapText="1"/>
    </xf>
    <xf numFmtId="176" fontId="37" fillId="0" borderId="16" xfId="170" applyNumberFormat="1" applyFont="1" applyFill="1" applyBorder="1" applyAlignment="1" applyProtection="1">
      <alignment horizontal="right" vertical="center" wrapText="1"/>
    </xf>
    <xf numFmtId="0" fontId="11" fillId="0" borderId="36" xfId="0" applyFont="1" applyBorder="1" applyAlignment="1">
      <alignment horizontal="left" vertical="center" wrapText="1"/>
    </xf>
    <xf numFmtId="0" fontId="11" fillId="0" borderId="36" xfId="53" applyFont="1" applyBorder="1" applyAlignment="1">
      <alignment vertical="center" wrapText="1"/>
    </xf>
    <xf numFmtId="4" fontId="11" fillId="0" borderId="36" xfId="53" applyNumberFormat="1" applyFont="1" applyBorder="1" applyAlignment="1">
      <alignment horizontal="right" vertical="center" wrapText="1"/>
    </xf>
    <xf numFmtId="0" fontId="11" fillId="0" borderId="36" xfId="53" applyFont="1" applyBorder="1" applyAlignment="1">
      <alignment horizontal="center" vertical="center" wrapText="1"/>
    </xf>
    <xf numFmtId="176" fontId="11" fillId="0" borderId="36" xfId="53" applyNumberFormat="1" applyFont="1" applyBorder="1" applyAlignment="1">
      <alignment horizontal="right" vertical="center" wrapText="1"/>
    </xf>
    <xf numFmtId="0" fontId="11" fillId="0" borderId="36" xfId="0" applyFont="1" applyBorder="1" applyAlignment="1">
      <alignment vertical="center" wrapText="1"/>
    </xf>
    <xf numFmtId="4" fontId="11" fillId="0" borderId="36" xfId="170" applyNumberFormat="1" applyFont="1" applyFill="1" applyBorder="1" applyAlignment="1" applyProtection="1">
      <alignment horizontal="right" vertical="center" wrapText="1"/>
    </xf>
    <xf numFmtId="0" fontId="11" fillId="0" borderId="36" xfId="0" applyFont="1" applyBorder="1" applyAlignment="1">
      <alignment horizontal="center" vertical="center" wrapText="1"/>
    </xf>
    <xf numFmtId="176" fontId="11" fillId="0" borderId="36" xfId="0" applyNumberFormat="1" applyFont="1" applyBorder="1" applyAlignment="1">
      <alignment horizontal="right" vertical="center" wrapText="1"/>
    </xf>
    <xf numFmtId="4" fontId="11" fillId="0" borderId="36" xfId="0" applyNumberFormat="1" applyFont="1" applyBorder="1" applyAlignment="1">
      <alignment horizontal="right" vertical="center" wrapText="1"/>
    </xf>
    <xf numFmtId="0" fontId="47" fillId="0" borderId="40" xfId="0" applyFont="1" applyBorder="1" applyAlignment="1">
      <alignment vertical="center" wrapText="1"/>
    </xf>
    <xf numFmtId="0" fontId="35" fillId="0" borderId="40" xfId="0" applyFont="1" applyBorder="1" applyAlignment="1">
      <alignment vertical="center" wrapText="1"/>
    </xf>
    <xf numFmtId="4" fontId="11" fillId="0" borderId="40" xfId="0" applyNumberFormat="1" applyFont="1" applyBorder="1" applyAlignment="1">
      <alignment horizontal="right" vertical="center" wrapText="1"/>
    </xf>
    <xf numFmtId="176" fontId="35" fillId="0" borderId="40" xfId="170" applyNumberFormat="1" applyFont="1" applyFill="1" applyBorder="1" applyAlignment="1" applyProtection="1">
      <alignment horizontal="right" vertical="center" wrapText="1"/>
    </xf>
    <xf numFmtId="0" fontId="35" fillId="0" borderId="36" xfId="0" applyFont="1" applyBorder="1" applyAlignment="1">
      <alignment horizontal="left" vertical="center" wrapText="1"/>
    </xf>
    <xf numFmtId="0" fontId="35" fillId="0" borderId="36" xfId="0" applyFont="1" applyBorder="1" applyAlignment="1">
      <alignment vertical="center" wrapText="1"/>
    </xf>
    <xf numFmtId="4" fontId="35" fillId="0" borderId="36" xfId="170" applyNumberFormat="1" applyFont="1" applyFill="1" applyBorder="1" applyAlignment="1" applyProtection="1">
      <alignment horizontal="right" vertical="center" wrapText="1"/>
    </xf>
    <xf numFmtId="0" fontId="35" fillId="0" borderId="36" xfId="0" applyFont="1" applyBorder="1" applyAlignment="1">
      <alignment horizontal="center" vertical="center" wrapText="1"/>
    </xf>
    <xf numFmtId="176" fontId="35" fillId="0" borderId="36" xfId="170" applyNumberFormat="1" applyFont="1" applyFill="1" applyBorder="1" applyAlignment="1" applyProtection="1">
      <alignment horizontal="right" vertical="center" wrapText="1"/>
    </xf>
    <xf numFmtId="0" fontId="35" fillId="0" borderId="37" xfId="0" applyFont="1" applyBorder="1" applyAlignment="1">
      <alignment horizontal="left" vertical="center" wrapText="1"/>
    </xf>
    <xf numFmtId="0" fontId="35" fillId="0" borderId="37" xfId="0" applyFont="1" applyBorder="1" applyAlignment="1">
      <alignment vertical="center" wrapText="1"/>
    </xf>
    <xf numFmtId="0" fontId="35" fillId="0" borderId="37" xfId="0" applyFont="1" applyBorder="1" applyAlignment="1">
      <alignment horizontal="center" vertical="center" wrapText="1"/>
    </xf>
    <xf numFmtId="4" fontId="11" fillId="0" borderId="36" xfId="0" applyNumberFormat="1" applyFont="1" applyBorder="1" applyAlignment="1">
      <alignment horizontal="right" vertical="center"/>
    </xf>
    <xf numFmtId="0" fontId="11" fillId="0" borderId="36" xfId="0" applyFont="1" applyBorder="1" applyAlignment="1">
      <alignment horizontal="center" vertical="center"/>
    </xf>
    <xf numFmtId="176" fontId="11" fillId="0" borderId="36" xfId="144" applyNumberFormat="1" applyFont="1" applyFill="1" applyBorder="1" applyAlignment="1" applyProtection="1">
      <alignment horizontal="right" vertical="center"/>
    </xf>
    <xf numFmtId="0" fontId="11" fillId="0" borderId="40" xfId="0" applyFont="1" applyBorder="1" applyAlignment="1">
      <alignment horizontal="center" vertical="center"/>
    </xf>
    <xf numFmtId="0" fontId="47" fillId="0" borderId="36" xfId="0" applyFont="1" applyBorder="1" applyAlignment="1">
      <alignment vertical="center" wrapText="1"/>
    </xf>
    <xf numFmtId="0" fontId="11" fillId="0" borderId="36" xfId="0" applyFont="1" applyBorder="1" applyAlignment="1">
      <alignment horizontal="left" vertical="center"/>
    </xf>
    <xf numFmtId="49" fontId="11" fillId="0" borderId="36" xfId="0" applyNumberFormat="1" applyFont="1" applyBorder="1" applyAlignment="1">
      <alignment vertical="center" wrapText="1"/>
    </xf>
    <xf numFmtId="0" fontId="11" fillId="0" borderId="36" xfId="0" applyFont="1" applyBorder="1" applyAlignment="1">
      <alignment horizontal="right" vertical="center" wrapText="1"/>
    </xf>
    <xf numFmtId="49" fontId="48" fillId="0" borderId="36" xfId="0" applyNumberFormat="1" applyFont="1" applyBorder="1" applyAlignment="1">
      <alignment vertical="center" wrapText="1"/>
    </xf>
    <xf numFmtId="0" fontId="52" fillId="0" borderId="36" xfId="0" applyFont="1" applyBorder="1" applyAlignment="1">
      <alignment vertical="center" wrapText="1"/>
    </xf>
    <xf numFmtId="0" fontId="11" fillId="0" borderId="36" xfId="0" applyFont="1" applyBorder="1" applyAlignment="1">
      <alignment vertical="center"/>
    </xf>
    <xf numFmtId="0" fontId="11" fillId="0" borderId="36" xfId="0" quotePrefix="1" applyFont="1" applyBorder="1" applyAlignment="1">
      <alignment horizontal="left" vertical="center" wrapText="1"/>
    </xf>
    <xf numFmtId="0" fontId="53" fillId="0" borderId="36" xfId="0" applyFont="1" applyBorder="1" applyAlignment="1">
      <alignment vertical="center" wrapText="1"/>
    </xf>
    <xf numFmtId="0" fontId="56" fillId="0" borderId="36" xfId="0" applyFont="1" applyBorder="1" applyAlignment="1">
      <alignment vertical="center" wrapText="1"/>
    </xf>
    <xf numFmtId="0" fontId="57" fillId="0" borderId="36" xfId="0" applyFont="1" applyBorder="1" applyAlignment="1">
      <alignment horizontal="left" vertical="center" wrapText="1"/>
    </xf>
    <xf numFmtId="0" fontId="11" fillId="0" borderId="37" xfId="0" applyFont="1" applyBorder="1" applyAlignment="1">
      <alignment horizontal="left" vertical="center" wrapText="1"/>
    </xf>
    <xf numFmtId="0" fontId="11" fillId="0" borderId="37" xfId="0" applyFont="1" applyBorder="1" applyAlignment="1">
      <alignment vertical="center" wrapText="1"/>
    </xf>
    <xf numFmtId="0" fontId="11" fillId="0" borderId="37" xfId="0" applyFont="1" applyBorder="1" applyAlignment="1">
      <alignment horizontal="center" vertical="center"/>
    </xf>
    <xf numFmtId="176" fontId="11" fillId="0" borderId="37" xfId="0" applyNumberFormat="1" applyFont="1" applyBorder="1" applyAlignment="1">
      <alignment horizontal="right" vertical="center"/>
    </xf>
    <xf numFmtId="0" fontId="35" fillId="0" borderId="16" xfId="0" applyFont="1" applyBorder="1" applyAlignment="1">
      <alignment horizontal="left" vertical="center" wrapText="1"/>
    </xf>
    <xf numFmtId="0" fontId="35" fillId="0" borderId="18" xfId="0" applyFont="1" applyBorder="1" applyAlignment="1">
      <alignment vertical="center" wrapText="1"/>
    </xf>
    <xf numFmtId="4" fontId="35" fillId="0" borderId="11" xfId="170" applyNumberFormat="1" applyFont="1" applyFill="1" applyBorder="1" applyAlignment="1" applyProtection="1">
      <alignment horizontal="right" vertical="center" wrapText="1"/>
    </xf>
    <xf numFmtId="176" fontId="35" fillId="0" borderId="17" xfId="170" applyNumberFormat="1" applyFont="1" applyFill="1" applyBorder="1" applyAlignment="1" applyProtection="1">
      <alignment horizontal="right" vertical="center" wrapText="1"/>
    </xf>
    <xf numFmtId="177" fontId="35" fillId="0" borderId="16" xfId="0" applyNumberFormat="1" applyFont="1" applyBorder="1" applyAlignment="1">
      <alignment horizontal="left" vertical="center" wrapText="1"/>
    </xf>
    <xf numFmtId="171" fontId="11" fillId="0" borderId="36" xfId="0" applyNumberFormat="1" applyFont="1" applyBorder="1" applyAlignment="1">
      <alignment horizontal="right" vertical="center" wrapText="1"/>
    </xf>
    <xf numFmtId="177" fontId="47" fillId="0" borderId="40" xfId="0" applyNumberFormat="1" applyFont="1" applyBorder="1" applyAlignment="1">
      <alignment vertical="center" wrapText="1"/>
    </xf>
    <xf numFmtId="177" fontId="11" fillId="0" borderId="36" xfId="0" applyNumberFormat="1" applyFont="1" applyBorder="1" applyAlignment="1">
      <alignment horizontal="left" vertical="center"/>
    </xf>
    <xf numFmtId="177" fontId="35" fillId="0" borderId="37" xfId="0" applyNumberFormat="1" applyFont="1" applyBorder="1" applyAlignment="1">
      <alignment horizontal="left" vertical="center" wrapText="1"/>
    </xf>
    <xf numFmtId="0" fontId="11" fillId="0" borderId="36" xfId="0" quotePrefix="1" applyFont="1" applyBorder="1" applyAlignment="1">
      <alignment vertical="center" wrapText="1"/>
    </xf>
    <xf numFmtId="0" fontId="48" fillId="0" borderId="36" xfId="0" applyFont="1" applyBorder="1" applyAlignment="1">
      <alignment vertical="center" wrapText="1"/>
    </xf>
    <xf numFmtId="0" fontId="35" fillId="0" borderId="36" xfId="0" applyFont="1" applyBorder="1" applyAlignment="1">
      <alignment horizontal="left" vertical="center"/>
    </xf>
    <xf numFmtId="0" fontId="11" fillId="27" borderId="36" xfId="0" applyFont="1" applyFill="1" applyBorder="1" applyAlignment="1">
      <alignment horizontal="right" vertical="center" wrapText="1"/>
    </xf>
    <xf numFmtId="0" fontId="11" fillId="27" borderId="36" xfId="0" applyFont="1" applyFill="1" applyBorder="1" applyAlignment="1">
      <alignment vertical="center" wrapText="1"/>
    </xf>
    <xf numFmtId="0" fontId="11" fillId="0" borderId="36" xfId="0" quotePrefix="1" applyFont="1" applyBorder="1" applyAlignment="1">
      <alignment horizontal="right" vertical="center" wrapText="1"/>
    </xf>
    <xf numFmtId="0" fontId="11" fillId="0" borderId="36" xfId="114" applyFont="1" applyBorder="1" applyAlignment="1">
      <alignment vertical="center" wrapText="1"/>
    </xf>
    <xf numFmtId="0" fontId="35" fillId="0" borderId="36" xfId="0" applyFont="1" applyBorder="1" applyAlignment="1">
      <alignment vertical="center"/>
    </xf>
    <xf numFmtId="0" fontId="11" fillId="0" borderId="36" xfId="115" applyFont="1" applyBorder="1" applyAlignment="1">
      <alignment horizontal="left" vertical="center" wrapText="1"/>
    </xf>
    <xf numFmtId="0" fontId="35" fillId="0" borderId="36" xfId="115" applyFont="1" applyBorder="1" applyAlignment="1">
      <alignment horizontal="left" vertical="center" wrapText="1"/>
    </xf>
    <xf numFmtId="0" fontId="60" fillId="0" borderId="36" xfId="0" applyFont="1" applyBorder="1" applyAlignment="1">
      <alignment vertical="center"/>
    </xf>
    <xf numFmtId="0" fontId="11" fillId="0" borderId="36" xfId="115" applyFont="1" applyBorder="1" applyAlignment="1">
      <alignment horizontal="right" vertical="center" wrapText="1"/>
    </xf>
    <xf numFmtId="0" fontId="11" fillId="0" borderId="37" xfId="0" applyFont="1" applyBorder="1" applyAlignment="1">
      <alignment horizontal="right" vertical="center" wrapText="1"/>
    </xf>
    <xf numFmtId="49" fontId="11" fillId="0" borderId="36" xfId="0" applyNumberFormat="1" applyFont="1" applyBorder="1" applyAlignment="1">
      <alignment horizontal="left" vertical="center"/>
    </xf>
    <xf numFmtId="49" fontId="35" fillId="0" borderId="36" xfId="0" applyNumberFormat="1" applyFont="1" applyBorder="1" applyAlignment="1">
      <alignment horizontal="left" vertical="center"/>
    </xf>
    <xf numFmtId="49" fontId="40" fillId="0" borderId="36" xfId="0" applyNumberFormat="1" applyFont="1" applyBorder="1" applyAlignment="1">
      <alignment horizontal="left" vertical="center"/>
    </xf>
    <xf numFmtId="49" fontId="40" fillId="0" borderId="36" xfId="0" applyNumberFormat="1" applyFont="1" applyBorder="1" applyAlignment="1">
      <alignment horizontal="left" vertical="center" wrapText="1"/>
    </xf>
    <xf numFmtId="49" fontId="11" fillId="0" borderId="36" xfId="0" applyNumberFormat="1" applyFont="1" applyBorder="1" applyAlignment="1">
      <alignment horizontal="left" vertical="center" wrapText="1"/>
    </xf>
    <xf numFmtId="49" fontId="69" fillId="0" borderId="36" xfId="0" applyNumberFormat="1" applyFont="1" applyBorder="1" applyAlignment="1">
      <alignment horizontal="left" vertical="center" wrapText="1"/>
    </xf>
    <xf numFmtId="49" fontId="11" fillId="0" borderId="37" xfId="0" applyNumberFormat="1" applyFont="1" applyBorder="1" applyAlignment="1">
      <alignment horizontal="left" vertical="center" wrapText="1"/>
    </xf>
    <xf numFmtId="49" fontId="11" fillId="0" borderId="36" xfId="232" applyNumberFormat="1" applyFont="1" applyBorder="1" applyAlignment="1">
      <alignment horizontal="left" vertical="center"/>
    </xf>
    <xf numFmtId="0" fontId="11" fillId="0" borderId="36" xfId="232" applyFont="1" applyBorder="1" applyAlignment="1">
      <alignment horizontal="left" vertical="center" wrapText="1"/>
    </xf>
    <xf numFmtId="49" fontId="11" fillId="0" borderId="36" xfId="232" applyNumberFormat="1" applyFont="1" applyBorder="1" applyAlignment="1">
      <alignment horizontal="center" vertical="center"/>
    </xf>
    <xf numFmtId="0" fontId="35" fillId="0" borderId="16" xfId="232" applyFont="1" applyBorder="1" applyAlignment="1">
      <alignment horizontal="left" vertical="center" wrapText="1"/>
    </xf>
    <xf numFmtId="0" fontId="35" fillId="0" borderId="36" xfId="232" applyFont="1" applyBorder="1" applyAlignment="1">
      <alignment horizontal="left" vertical="center" wrapText="1"/>
    </xf>
    <xf numFmtId="49" fontId="11" fillId="0" borderId="36" xfId="232" applyNumberFormat="1" applyFont="1" applyBorder="1" applyAlignment="1">
      <alignment horizontal="left" vertical="center" wrapText="1"/>
    </xf>
    <xf numFmtId="49" fontId="11" fillId="0" borderId="37" xfId="232" applyNumberFormat="1" applyFont="1" applyBorder="1" applyAlignment="1">
      <alignment horizontal="left" vertical="center"/>
    </xf>
    <xf numFmtId="49" fontId="11" fillId="0" borderId="37" xfId="232" applyNumberFormat="1" applyFont="1" applyBorder="1" applyAlignment="1">
      <alignment horizontal="left" vertical="center" wrapText="1"/>
    </xf>
    <xf numFmtId="49" fontId="11" fillId="0" borderId="36" xfId="0" applyNumberFormat="1" applyFont="1" applyBorder="1" applyAlignment="1">
      <alignment horizontal="center" vertical="center"/>
    </xf>
    <xf numFmtId="176" fontId="11" fillId="0" borderId="36" xfId="0" applyNumberFormat="1" applyFont="1" applyBorder="1" applyAlignment="1">
      <alignment horizontal="right" vertical="center"/>
    </xf>
    <xf numFmtId="49" fontId="35" fillId="0" borderId="16" xfId="0" applyNumberFormat="1" applyFont="1" applyBorder="1" applyAlignment="1">
      <alignment horizontal="left" vertical="center"/>
    </xf>
    <xf numFmtId="49" fontId="73" fillId="0" borderId="0" xfId="0" applyNumberFormat="1" applyFont="1" applyAlignment="1">
      <alignment horizontal="left" vertical="center" wrapText="1"/>
    </xf>
    <xf numFmtId="0" fontId="72" fillId="0" borderId="0" xfId="232" applyFont="1" applyAlignment="1">
      <alignment vertical="center" wrapText="1"/>
    </xf>
    <xf numFmtId="49" fontId="73" fillId="0" borderId="0" xfId="232" applyNumberFormat="1" applyFont="1" applyAlignment="1">
      <alignment horizontal="left" vertical="center" wrapText="1"/>
    </xf>
    <xf numFmtId="0" fontId="72" fillId="0" borderId="0" xfId="0" applyFont="1" applyAlignment="1">
      <alignment vertical="center" wrapText="1"/>
    </xf>
    <xf numFmtId="49" fontId="35" fillId="0" borderId="36" xfId="0" applyNumberFormat="1" applyFont="1" applyBorder="1" applyAlignment="1">
      <alignment horizontal="left" vertical="top"/>
    </xf>
    <xf numFmtId="0" fontId="11" fillId="0" borderId="10" xfId="0" applyFont="1" applyBorder="1" applyAlignment="1">
      <alignment horizontal="center" vertical="center" wrapText="1"/>
    </xf>
    <xf numFmtId="4" fontId="11" fillId="0" borderId="36" xfId="170" applyNumberFormat="1" applyFont="1" applyFill="1" applyBorder="1" applyAlignment="1" applyProtection="1">
      <alignment horizontal="center" vertical="center" wrapText="1"/>
    </xf>
    <xf numFmtId="2" fontId="72" fillId="0" borderId="36" xfId="246" applyNumberFormat="1" applyFont="1" applyBorder="1" applyAlignment="1" applyProtection="1">
      <alignment horizontal="center" vertical="top"/>
      <protection locked="0"/>
    </xf>
    <xf numFmtId="176" fontId="11" fillId="0" borderId="36" xfId="0" applyNumberFormat="1" applyFont="1" applyBorder="1" applyAlignment="1">
      <alignment horizontal="center" vertical="center" wrapText="1"/>
    </xf>
    <xf numFmtId="4" fontId="11" fillId="0" borderId="36" xfId="0" applyNumberFormat="1" applyFont="1" applyBorder="1" applyAlignment="1">
      <alignment horizontal="center" vertical="center" wrapText="1"/>
    </xf>
    <xf numFmtId="176" fontId="11" fillId="0" borderId="36" xfId="144" applyNumberFormat="1" applyFont="1" applyFill="1" applyBorder="1" applyAlignment="1" applyProtection="1">
      <alignment horizontal="center" vertical="center" wrapText="1"/>
    </xf>
    <xf numFmtId="4" fontId="11" fillId="0" borderId="10" xfId="0" applyNumberFormat="1" applyFont="1" applyBorder="1" applyAlignment="1">
      <alignment horizontal="center" vertical="center" wrapText="1"/>
    </xf>
    <xf numFmtId="176" fontId="35" fillId="0" borderId="63" xfId="170" applyNumberFormat="1" applyFont="1" applyFill="1" applyBorder="1" applyAlignment="1" applyProtection="1">
      <alignment horizontal="center" vertical="center" wrapText="1"/>
    </xf>
    <xf numFmtId="176" fontId="35" fillId="0" borderId="40" xfId="0" applyNumberFormat="1" applyFont="1" applyBorder="1" applyAlignment="1">
      <alignment horizontal="center" vertical="center" wrapText="1"/>
    </xf>
    <xf numFmtId="2" fontId="11" fillId="0" borderId="36" xfId="269" applyNumberFormat="1" applyFont="1" applyFill="1" applyBorder="1" applyAlignment="1" applyProtection="1">
      <alignment horizontal="center" vertical="center" wrapText="1"/>
      <protection locked="0"/>
    </xf>
    <xf numFmtId="176" fontId="11" fillId="0" borderId="36" xfId="144" applyNumberFormat="1" applyFont="1" applyFill="1" applyBorder="1" applyAlignment="1" applyProtection="1">
      <alignment horizontal="center" vertical="center" wrapText="1"/>
      <protection locked="0"/>
    </xf>
    <xf numFmtId="0" fontId="11" fillId="0" borderId="37" xfId="0" applyFont="1" applyBorder="1" applyAlignment="1">
      <alignment horizontal="left" vertical="center"/>
    </xf>
    <xf numFmtId="176" fontId="35" fillId="0" borderId="16" xfId="0" applyNumberFormat="1" applyFont="1" applyBorder="1" applyAlignment="1">
      <alignment horizontal="center" vertical="center"/>
    </xf>
    <xf numFmtId="49" fontId="11" fillId="0" borderId="36" xfId="0" applyNumberFormat="1" applyFont="1" applyBorder="1" applyAlignment="1">
      <alignment horizontal="left" vertical="top"/>
    </xf>
    <xf numFmtId="0" fontId="11" fillId="0" borderId="36" xfId="0" applyFont="1" applyBorder="1" applyAlignment="1">
      <alignment horizontal="left" vertical="top"/>
    </xf>
    <xf numFmtId="0" fontId="35" fillId="0" borderId="16" xfId="0" applyFont="1" applyBorder="1" applyAlignment="1">
      <alignment horizontal="left" vertical="top"/>
    </xf>
    <xf numFmtId="0" fontId="35" fillId="0" borderId="18" xfId="0" applyFont="1" applyBorder="1" applyAlignment="1">
      <alignment horizontal="left" vertical="top"/>
    </xf>
    <xf numFmtId="0" fontId="67" fillId="0" borderId="16" xfId="0" applyFont="1" applyBorder="1" applyAlignment="1">
      <alignment horizontal="left" vertical="top" wrapText="1"/>
    </xf>
    <xf numFmtId="49" fontId="11" fillId="0" borderId="16" xfId="0" quotePrefix="1" applyNumberFormat="1" applyFont="1" applyBorder="1" applyAlignment="1">
      <alignment horizontal="left" vertical="top"/>
    </xf>
    <xf numFmtId="0" fontId="11" fillId="0" borderId="36" xfId="0" applyFont="1" applyBorder="1" applyAlignment="1">
      <alignment horizontal="left" vertical="top" wrapText="1"/>
    </xf>
    <xf numFmtId="0" fontId="11" fillId="0" borderId="37" xfId="0" applyFont="1" applyBorder="1" applyAlignment="1">
      <alignment horizontal="left" vertical="top" wrapText="1"/>
    </xf>
    <xf numFmtId="0" fontId="35" fillId="0" borderId="18" xfId="232" applyFont="1" applyBorder="1" applyAlignment="1">
      <alignment horizontal="left" vertical="center"/>
    </xf>
    <xf numFmtId="0" fontId="11" fillId="0" borderId="16" xfId="232" quotePrefix="1" applyFont="1" applyBorder="1" applyAlignment="1">
      <alignment horizontal="left" vertical="center"/>
    </xf>
    <xf numFmtId="176" fontId="11" fillId="0" borderId="36" xfId="232" applyNumberFormat="1" applyFont="1" applyBorder="1" applyAlignment="1">
      <alignment horizontal="center" vertical="center"/>
    </xf>
    <xf numFmtId="176" fontId="11" fillId="0" borderId="37" xfId="232" applyNumberFormat="1" applyFont="1" applyBorder="1" applyAlignment="1">
      <alignment horizontal="center" vertical="center"/>
    </xf>
    <xf numFmtId="176" fontId="66" fillId="0" borderId="16" xfId="232" applyNumberFormat="1" applyFont="1" applyBorder="1" applyAlignment="1">
      <alignment horizontal="center" vertical="center"/>
    </xf>
    <xf numFmtId="176" fontId="35" fillId="0" borderId="16" xfId="232" applyNumberFormat="1" applyFont="1" applyBorder="1" applyAlignment="1">
      <alignment horizontal="center" vertical="center"/>
    </xf>
    <xf numFmtId="4" fontId="11" fillId="0" borderId="36" xfId="0" applyNumberFormat="1" applyFont="1" applyBorder="1" applyAlignment="1">
      <alignment horizontal="center" vertical="center"/>
    </xf>
    <xf numFmtId="4" fontId="11" fillId="0" borderId="40" xfId="0" applyNumberFormat="1" applyFont="1" applyBorder="1" applyAlignment="1">
      <alignment horizontal="center" vertical="center" wrapText="1"/>
    </xf>
    <xf numFmtId="7" fontId="35" fillId="0" borderId="40" xfId="0" applyNumberFormat="1" applyFont="1" applyBorder="1" applyAlignment="1">
      <alignment horizontal="center" vertical="center" wrapText="1"/>
    </xf>
    <xf numFmtId="7" fontId="35" fillId="0" borderId="36" xfId="0" applyNumberFormat="1" applyFont="1" applyBorder="1" applyAlignment="1">
      <alignment horizontal="center" vertical="center" wrapText="1"/>
    </xf>
    <xf numFmtId="4" fontId="35" fillId="0" borderId="37" xfId="170" applyNumberFormat="1" applyFont="1" applyFill="1" applyBorder="1" applyAlignment="1" applyProtection="1">
      <alignment horizontal="center" vertical="center" wrapText="1"/>
    </xf>
    <xf numFmtId="176" fontId="35" fillId="0" borderId="37" xfId="170" applyNumberFormat="1" applyFont="1" applyFill="1" applyBorder="1" applyAlignment="1" applyProtection="1">
      <alignment horizontal="center" vertical="center" wrapText="1"/>
    </xf>
    <xf numFmtId="171" fontId="11" fillId="0" borderId="36" xfId="0" applyNumberFormat="1" applyFont="1" applyBorder="1" applyAlignment="1">
      <alignment horizontal="center" vertical="center" wrapText="1"/>
    </xf>
    <xf numFmtId="171" fontId="35" fillId="0" borderId="36" xfId="0" applyNumberFormat="1" applyFont="1" applyBorder="1" applyAlignment="1">
      <alignment horizontal="center" vertical="center" wrapText="1"/>
    </xf>
    <xf numFmtId="0" fontId="35" fillId="0" borderId="36" xfId="0" applyFont="1" applyBorder="1" applyAlignment="1">
      <alignment horizontal="center" vertical="center"/>
    </xf>
    <xf numFmtId="4" fontId="35" fillId="0" borderId="36" xfId="170" applyNumberFormat="1" applyFont="1" applyFill="1" applyBorder="1" applyAlignment="1" applyProtection="1">
      <alignment horizontal="center" vertical="center" wrapText="1"/>
    </xf>
    <xf numFmtId="4" fontId="11" fillId="27" borderId="36" xfId="170" applyNumberFormat="1" applyFont="1" applyFill="1" applyBorder="1" applyAlignment="1" applyProtection="1">
      <alignment horizontal="center" vertical="center" wrapText="1"/>
    </xf>
    <xf numFmtId="0" fontId="11" fillId="27" borderId="36" xfId="0" applyFont="1" applyFill="1" applyBorder="1" applyAlignment="1">
      <alignment horizontal="center" vertical="center"/>
    </xf>
    <xf numFmtId="176" fontId="11" fillId="27" borderId="36" xfId="0" applyNumberFormat="1" applyFont="1" applyFill="1" applyBorder="1" applyAlignment="1">
      <alignment horizontal="center" vertical="center" wrapText="1"/>
    </xf>
    <xf numFmtId="0" fontId="11" fillId="0" borderId="36" xfId="83" applyFont="1" applyBorder="1" applyAlignment="1">
      <alignment horizontal="center" vertical="center" wrapText="1"/>
    </xf>
    <xf numFmtId="176" fontId="11" fillId="0" borderId="36" xfId="0" applyNumberFormat="1" applyFont="1" applyBorder="1" applyAlignment="1">
      <alignment horizontal="center" vertical="center"/>
    </xf>
    <xf numFmtId="176" fontId="35" fillId="0" borderId="36" xfId="170" applyNumberFormat="1" applyFont="1" applyFill="1" applyBorder="1" applyAlignment="1" applyProtection="1">
      <alignment horizontal="center" vertical="center" wrapText="1"/>
    </xf>
    <xf numFmtId="172" fontId="11" fillId="0" borderId="36" xfId="157" applyNumberFormat="1" applyFont="1" applyBorder="1" applyAlignment="1" applyProtection="1">
      <alignment horizontal="center" vertical="center"/>
    </xf>
    <xf numFmtId="4" fontId="11" fillId="0" borderId="36" xfId="157" applyNumberFormat="1" applyFont="1" applyBorder="1" applyAlignment="1" applyProtection="1">
      <alignment horizontal="center" vertical="center"/>
    </xf>
    <xf numFmtId="4" fontId="11" fillId="0" borderId="37" xfId="0" applyNumberFormat="1" applyFont="1" applyBorder="1" applyAlignment="1">
      <alignment horizontal="center" vertical="center"/>
    </xf>
    <xf numFmtId="176" fontId="11" fillId="0" borderId="37" xfId="0" applyNumberFormat="1" applyFont="1" applyBorder="1" applyAlignment="1">
      <alignment horizontal="center" vertical="center" wrapText="1"/>
    </xf>
    <xf numFmtId="0" fontId="11" fillId="0" borderId="36" xfId="118" applyFont="1" applyBorder="1" applyAlignment="1">
      <alignment horizontal="left" vertical="center"/>
    </xf>
    <xf numFmtId="0" fontId="35" fillId="0" borderId="36" xfId="118" applyFont="1" applyBorder="1" applyAlignment="1">
      <alignment vertical="center" wrapText="1"/>
    </xf>
    <xf numFmtId="4" fontId="11" fillId="0" borderId="36" xfId="118" applyNumberFormat="1" applyFont="1" applyBorder="1" applyAlignment="1">
      <alignment horizontal="right" vertical="center" wrapText="1"/>
    </xf>
    <xf numFmtId="0" fontId="11" fillId="0" borderId="36" xfId="118" applyFont="1" applyBorder="1" applyAlignment="1">
      <alignment horizontal="center" vertical="center"/>
    </xf>
    <xf numFmtId="176" fontId="11" fillId="0" borderId="36" xfId="118" applyNumberFormat="1" applyFont="1" applyBorder="1" applyAlignment="1">
      <alignment horizontal="right" vertical="center" wrapText="1"/>
    </xf>
    <xf numFmtId="4" fontId="35" fillId="0" borderId="36" xfId="0" applyNumberFormat="1" applyFont="1" applyBorder="1" applyAlignment="1">
      <alignment horizontal="right" vertical="center"/>
    </xf>
    <xf numFmtId="49" fontId="35" fillId="0" borderId="36" xfId="0" applyNumberFormat="1" applyFont="1" applyBorder="1" applyAlignment="1">
      <alignment horizontal="center" vertical="center"/>
    </xf>
    <xf numFmtId="176" fontId="35" fillId="0" borderId="36" xfId="0" applyNumberFormat="1" applyFont="1" applyBorder="1" applyAlignment="1">
      <alignment horizontal="right" vertical="center"/>
    </xf>
    <xf numFmtId="176" fontId="11" fillId="0" borderId="36" xfId="170" applyNumberFormat="1" applyFont="1" applyFill="1" applyBorder="1" applyAlignment="1" applyProtection="1">
      <alignment horizontal="right" vertical="center"/>
    </xf>
    <xf numFmtId="0" fontId="11" fillId="0" borderId="64" xfId="0" applyFont="1" applyBorder="1" applyAlignment="1">
      <alignment horizontal="left" vertical="center"/>
    </xf>
    <xf numFmtId="0" fontId="11" fillId="0" borderId="64" xfId="0" applyFont="1" applyBorder="1" applyAlignment="1">
      <alignment vertical="center" wrapText="1"/>
    </xf>
    <xf numFmtId="4" fontId="11" fillId="0" borderId="64" xfId="0" applyNumberFormat="1" applyFont="1" applyBorder="1" applyAlignment="1">
      <alignment horizontal="right" vertical="center" wrapText="1"/>
    </xf>
    <xf numFmtId="0" fontId="11" fillId="0" borderId="64" xfId="0" applyFont="1" applyBorder="1" applyAlignment="1">
      <alignment horizontal="center" vertical="center"/>
    </xf>
    <xf numFmtId="176" fontId="11" fillId="0" borderId="64" xfId="0" applyNumberFormat="1" applyFont="1" applyBorder="1" applyAlignment="1">
      <alignment horizontal="right" vertical="center" wrapText="1"/>
    </xf>
    <xf numFmtId="176" fontId="11" fillId="0" borderId="64" xfId="170" applyNumberFormat="1" applyFont="1" applyFill="1" applyBorder="1" applyAlignment="1" applyProtection="1">
      <alignment horizontal="right" vertical="center" wrapText="1"/>
    </xf>
    <xf numFmtId="0" fontId="11" fillId="0" borderId="65" xfId="0" applyFont="1" applyBorder="1" applyAlignment="1">
      <alignment horizontal="left" vertical="center"/>
    </xf>
    <xf numFmtId="0" fontId="35" fillId="0" borderId="65" xfId="0" applyFont="1" applyBorder="1" applyAlignment="1">
      <alignment vertical="center" wrapText="1"/>
    </xf>
    <xf numFmtId="4" fontId="35" fillId="0" borderId="65" xfId="0" applyNumberFormat="1" applyFont="1" applyBorder="1" applyAlignment="1">
      <alignment horizontal="right" vertical="center" wrapText="1"/>
    </xf>
    <xf numFmtId="0" fontId="35" fillId="0" borderId="65" xfId="0" applyFont="1" applyBorder="1" applyAlignment="1">
      <alignment horizontal="center" vertical="center"/>
    </xf>
    <xf numFmtId="176" fontId="35" fillId="0" borderId="65" xfId="0" applyNumberFormat="1" applyFont="1" applyBorder="1" applyAlignment="1">
      <alignment horizontal="right" vertical="center" wrapText="1"/>
    </xf>
    <xf numFmtId="176" fontId="35" fillId="0" borderId="65" xfId="170" applyNumberFormat="1" applyFont="1" applyFill="1" applyBorder="1" applyAlignment="1" applyProtection="1">
      <alignment horizontal="right" vertical="center" wrapText="1"/>
    </xf>
    <xf numFmtId="0" fontId="39" fillId="0" borderId="36" xfId="0" applyFont="1" applyBorder="1" applyAlignment="1">
      <alignment horizontal="left" vertical="center"/>
    </xf>
    <xf numFmtId="0" fontId="38" fillId="0" borderId="36" xfId="0" applyFont="1" applyBorder="1" applyAlignment="1">
      <alignment vertical="center" wrapText="1"/>
    </xf>
    <xf numFmtId="4" fontId="39" fillId="0" borderId="36" xfId="0" applyNumberFormat="1" applyFont="1" applyBorder="1" applyAlignment="1">
      <alignment horizontal="right" vertical="center" wrapText="1"/>
    </xf>
    <xf numFmtId="0" fontId="39" fillId="0" borderId="36" xfId="0" applyFont="1" applyBorder="1" applyAlignment="1">
      <alignment horizontal="center" vertical="center"/>
    </xf>
    <xf numFmtId="176" fontId="39" fillId="0" borderId="36" xfId="144" applyNumberFormat="1" applyFont="1" applyFill="1" applyBorder="1" applyAlignment="1" applyProtection="1">
      <alignment horizontal="right" vertical="center" wrapText="1"/>
    </xf>
    <xf numFmtId="0" fontId="35" fillId="0" borderId="16" xfId="0" applyFont="1" applyBorder="1" applyAlignment="1">
      <alignment vertical="center" wrapText="1"/>
    </xf>
    <xf numFmtId="4" fontId="35" fillId="0" borderId="16" xfId="170" applyNumberFormat="1" applyFont="1" applyFill="1" applyBorder="1" applyAlignment="1" applyProtection="1">
      <alignment horizontal="right" vertical="center" wrapText="1"/>
    </xf>
    <xf numFmtId="0" fontId="35" fillId="0" borderId="16" xfId="0" applyFont="1" applyBorder="1" applyAlignment="1">
      <alignment horizontal="center" vertical="center" wrapText="1"/>
    </xf>
    <xf numFmtId="176" fontId="35" fillId="0" borderId="16" xfId="170" applyNumberFormat="1" applyFont="1" applyFill="1" applyBorder="1" applyAlignment="1" applyProtection="1">
      <alignment horizontal="right" vertical="center" wrapText="1"/>
    </xf>
    <xf numFmtId="4" fontId="11" fillId="0" borderId="36" xfId="144" applyNumberFormat="1" applyFont="1" applyFill="1" applyBorder="1" applyAlignment="1" applyProtection="1">
      <alignment horizontal="center" vertical="center"/>
      <protection locked="0"/>
    </xf>
    <xf numFmtId="176" fontId="11" fillId="0" borderId="36" xfId="144" applyNumberFormat="1" applyFont="1" applyFill="1" applyBorder="1" applyAlignment="1" applyProtection="1">
      <alignment horizontal="center" vertical="center"/>
      <protection locked="0"/>
    </xf>
    <xf numFmtId="176" fontId="35" fillId="0" borderId="40" xfId="170" applyNumberFormat="1" applyFont="1" applyFill="1" applyBorder="1" applyAlignment="1" applyProtection="1">
      <alignment horizontal="center" vertical="center" wrapText="1"/>
      <protection locked="0"/>
    </xf>
    <xf numFmtId="176" fontId="35" fillId="0" borderId="36" xfId="170" applyNumberFormat="1" applyFont="1" applyFill="1" applyBorder="1" applyAlignment="1" applyProtection="1">
      <alignment horizontal="center" vertical="center" wrapText="1"/>
      <protection locked="0"/>
    </xf>
    <xf numFmtId="176" fontId="35" fillId="0" borderId="37" xfId="170" applyNumberFormat="1" applyFont="1" applyFill="1" applyBorder="1" applyAlignment="1" applyProtection="1">
      <alignment horizontal="center" vertical="center" wrapText="1"/>
      <protection locked="0"/>
    </xf>
    <xf numFmtId="176" fontId="11" fillId="0" borderId="36" xfId="0" applyNumberFormat="1" applyFont="1" applyBorder="1" applyAlignment="1" applyProtection="1">
      <alignment horizontal="center" vertical="center"/>
      <protection locked="0"/>
    </xf>
    <xf numFmtId="176" fontId="11" fillId="0" borderId="36" xfId="145" applyNumberFormat="1" applyFont="1" applyFill="1" applyBorder="1" applyAlignment="1" applyProtection="1">
      <alignment horizontal="center" vertical="center"/>
      <protection locked="0"/>
    </xf>
    <xf numFmtId="176" fontId="11" fillId="0" borderId="36" xfId="144" applyNumberFormat="1" applyFont="1" applyFill="1" applyBorder="1" applyAlignment="1" applyProtection="1">
      <alignment horizontal="center" vertical="center"/>
    </xf>
    <xf numFmtId="176" fontId="35" fillId="0" borderId="40" xfId="170" applyNumberFormat="1" applyFont="1" applyFill="1" applyBorder="1" applyAlignment="1" applyProtection="1">
      <alignment horizontal="center" vertical="center" wrapText="1"/>
    </xf>
    <xf numFmtId="176" fontId="11" fillId="0" borderId="36" xfId="0" applyNumberFormat="1" applyFont="1" applyBorder="1" applyAlignment="1" applyProtection="1">
      <alignment horizontal="center" vertical="center" wrapText="1"/>
      <protection locked="0"/>
    </xf>
    <xf numFmtId="176" fontId="11" fillId="0" borderId="37" xfId="144" applyNumberFormat="1" applyFont="1" applyFill="1" applyBorder="1" applyAlignment="1" applyProtection="1">
      <alignment horizontal="center" vertical="center"/>
      <protection locked="0"/>
    </xf>
    <xf numFmtId="176" fontId="11" fillId="0" borderId="37" xfId="144" applyNumberFormat="1" applyFont="1" applyFill="1" applyBorder="1" applyAlignment="1" applyProtection="1">
      <alignment horizontal="center" vertical="center"/>
    </xf>
    <xf numFmtId="4" fontId="11" fillId="0" borderId="37" xfId="0" applyNumberFormat="1" applyFont="1" applyBorder="1" applyAlignment="1">
      <alignment horizontal="center" vertical="center" wrapText="1"/>
    </xf>
    <xf numFmtId="176" fontId="11" fillId="0" borderId="37" xfId="0" applyNumberFormat="1" applyFont="1" applyBorder="1" applyAlignment="1">
      <alignment horizontal="center" vertical="center"/>
    </xf>
    <xf numFmtId="176" fontId="35" fillId="0" borderId="10" xfId="170" applyNumberFormat="1" applyFont="1" applyFill="1" applyBorder="1" applyAlignment="1" applyProtection="1">
      <alignment horizontal="center" vertical="center" wrapText="1"/>
    </xf>
    <xf numFmtId="3" fontId="36" fillId="0" borderId="36" xfId="170" applyNumberFormat="1" applyFont="1" applyFill="1" applyBorder="1" applyAlignment="1" applyProtection="1">
      <alignment horizontal="center" vertical="center" wrapText="1"/>
    </xf>
    <xf numFmtId="176" fontId="36" fillId="0" borderId="36" xfId="144" applyNumberFormat="1" applyFont="1" applyFill="1" applyBorder="1" applyAlignment="1" applyProtection="1">
      <alignment horizontal="right" vertical="center"/>
    </xf>
    <xf numFmtId="7" fontId="51" fillId="25" borderId="36" xfId="0" applyNumberFormat="1" applyFont="1" applyFill="1" applyBorder="1" applyAlignment="1" applyProtection="1">
      <alignment horizontal="center" vertical="center"/>
      <protection locked="0"/>
    </xf>
    <xf numFmtId="7" fontId="35" fillId="0" borderId="58" xfId="0" applyNumberFormat="1" applyFont="1" applyBorder="1" applyAlignment="1">
      <alignment horizontal="center" vertical="center" wrapText="1"/>
    </xf>
    <xf numFmtId="0" fontId="53" fillId="0" borderId="0" xfId="0" applyFont="1"/>
    <xf numFmtId="49" fontId="53" fillId="0" borderId="0" xfId="0" applyNumberFormat="1" applyFont="1"/>
    <xf numFmtId="49" fontId="35" fillId="0" borderId="16" xfId="0" applyNumberFormat="1" applyFont="1" applyBorder="1" applyAlignment="1">
      <alignment horizontal="center" vertical="center" wrapText="1"/>
    </xf>
    <xf numFmtId="4" fontId="35" fillId="0" borderId="16" xfId="0" applyNumberFormat="1" applyFont="1" applyBorder="1" applyAlignment="1">
      <alignment horizontal="center" vertical="center" wrapText="1"/>
    </xf>
    <xf numFmtId="176" fontId="35" fillId="0" borderId="16" xfId="0" applyNumberFormat="1" applyFont="1" applyBorder="1" applyAlignment="1">
      <alignment horizontal="center" vertical="center" wrapText="1"/>
    </xf>
    <xf numFmtId="0" fontId="53" fillId="0" borderId="0" xfId="0" applyFont="1" applyAlignment="1">
      <alignment horizontal="center"/>
    </xf>
    <xf numFmtId="0" fontId="35" fillId="0" borderId="16" xfId="0" applyFont="1" applyBorder="1" applyAlignment="1">
      <alignment horizontal="left" vertical="center"/>
    </xf>
    <xf numFmtId="0" fontId="57" fillId="0" borderId="36" xfId="0" applyFont="1" applyBorder="1" applyAlignment="1">
      <alignment vertical="center" wrapText="1"/>
    </xf>
    <xf numFmtId="177" fontId="35" fillId="0" borderId="11" xfId="0" applyNumberFormat="1" applyFont="1" applyBorder="1" applyAlignment="1">
      <alignment horizontal="left" vertical="center"/>
    </xf>
    <xf numFmtId="0" fontId="35" fillId="0" borderId="11" xfId="0" applyFont="1" applyBorder="1" applyAlignment="1">
      <alignment horizontal="left" vertical="center"/>
    </xf>
    <xf numFmtId="176" fontId="11" fillId="0" borderId="11" xfId="170" applyNumberFormat="1" applyFont="1" applyFill="1" applyBorder="1" applyAlignment="1" applyProtection="1">
      <alignment horizontal="right" vertical="center" wrapText="1"/>
    </xf>
    <xf numFmtId="176" fontId="35" fillId="0" borderId="11" xfId="170" applyNumberFormat="1" applyFont="1" applyFill="1" applyBorder="1" applyAlignment="1" applyProtection="1">
      <alignment horizontal="right" vertical="center" wrapText="1"/>
    </xf>
    <xf numFmtId="7" fontId="11" fillId="0" borderId="0" xfId="170" applyNumberFormat="1" applyFont="1" applyFill="1" applyAlignment="1" applyProtection="1">
      <alignment horizontal="right" vertical="center"/>
    </xf>
    <xf numFmtId="7" fontId="11" fillId="0" borderId="10" xfId="170" applyNumberFormat="1" applyFont="1" applyFill="1" applyBorder="1" applyAlignment="1" applyProtection="1">
      <alignment horizontal="right" vertical="center" wrapText="1"/>
    </xf>
    <xf numFmtId="4" fontId="85" fillId="0" borderId="36" xfId="0" applyNumberFormat="1" applyFont="1" applyBorder="1" applyAlignment="1">
      <alignment horizontal="center" vertical="center"/>
    </xf>
    <xf numFmtId="4" fontId="11" fillId="0" borderId="36" xfId="157" applyNumberFormat="1" applyFont="1" applyFill="1" applyBorder="1" applyAlignment="1" applyProtection="1">
      <alignment horizontal="center" vertical="center"/>
    </xf>
    <xf numFmtId="176" fontId="11" fillId="0" borderId="37" xfId="0" applyNumberFormat="1" applyFont="1" applyBorder="1" applyAlignment="1" applyProtection="1">
      <alignment horizontal="center" vertical="center"/>
      <protection locked="0"/>
    </xf>
    <xf numFmtId="7" fontId="11" fillId="0" borderId="10" xfId="170" applyNumberFormat="1" applyFont="1" applyFill="1" applyBorder="1" applyAlignment="1" applyProtection="1">
      <alignment horizontal="center" vertical="center" wrapText="1"/>
    </xf>
    <xf numFmtId="49" fontId="85" fillId="0" borderId="0" xfId="0" applyNumberFormat="1" applyFont="1" applyAlignment="1">
      <alignment horizontal="left" vertical="center"/>
    </xf>
    <xf numFmtId="49" fontId="85" fillId="0" borderId="0" xfId="0" applyNumberFormat="1" applyFont="1" applyAlignment="1">
      <alignment horizontal="center" vertical="center"/>
    </xf>
    <xf numFmtId="2" fontId="85" fillId="0" borderId="0" xfId="0" applyNumberFormat="1" applyFont="1" applyAlignment="1">
      <alignment horizontal="right" vertical="center"/>
    </xf>
    <xf numFmtId="176" fontId="85" fillId="0" borderId="0" xfId="0" applyNumberFormat="1" applyFont="1" applyAlignment="1">
      <alignment horizontal="right" vertical="center"/>
    </xf>
    <xf numFmtId="176" fontId="85" fillId="0" borderId="0" xfId="0" applyNumberFormat="1" applyFont="1" applyAlignment="1">
      <alignment vertical="center"/>
    </xf>
    <xf numFmtId="0" fontId="85" fillId="0" borderId="0" xfId="0" applyFont="1" applyAlignment="1">
      <alignment vertical="center"/>
    </xf>
    <xf numFmtId="0" fontId="85" fillId="0" borderId="0" xfId="0" applyFont="1"/>
    <xf numFmtId="2" fontId="85" fillId="0" borderId="0" xfId="0" applyNumberFormat="1" applyFont="1" applyAlignment="1">
      <alignment horizontal="center" vertical="center"/>
    </xf>
    <xf numFmtId="0" fontId="11" fillId="0" borderId="0" xfId="71" applyAlignment="1">
      <alignment vertical="center"/>
    </xf>
    <xf numFmtId="0" fontId="11" fillId="0" borderId="0" xfId="71"/>
    <xf numFmtId="0" fontId="72" fillId="0" borderId="0" xfId="0" applyFont="1" applyAlignment="1">
      <alignment horizontal="center" vertical="center" wrapText="1"/>
    </xf>
    <xf numFmtId="0" fontId="85" fillId="0" borderId="0" xfId="0" applyFont="1" applyAlignment="1">
      <alignment horizontal="left" vertical="center" wrapText="1"/>
    </xf>
    <xf numFmtId="2" fontId="11" fillId="0" borderId="36" xfId="0" applyNumberFormat="1" applyFont="1" applyBorder="1" applyAlignment="1">
      <alignment horizontal="center" vertical="center"/>
    </xf>
    <xf numFmtId="2" fontId="11" fillId="0" borderId="36" xfId="0" applyNumberFormat="1" applyFont="1" applyBorder="1" applyAlignment="1">
      <alignment horizontal="left" vertical="center"/>
    </xf>
    <xf numFmtId="176" fontId="11" fillId="0" borderId="36" xfId="0" applyNumberFormat="1" applyFont="1" applyBorder="1" applyAlignment="1">
      <alignment horizontal="left" vertical="center"/>
    </xf>
    <xf numFmtId="2" fontId="86" fillId="0" borderId="36" xfId="0" applyNumberFormat="1" applyFont="1" applyBorder="1" applyAlignment="1">
      <alignment horizontal="center" vertical="center"/>
    </xf>
    <xf numFmtId="2" fontId="86" fillId="0" borderId="36" xfId="0" applyNumberFormat="1" applyFont="1" applyBorder="1" applyAlignment="1" applyProtection="1">
      <alignment horizontal="right" vertical="center"/>
      <protection locked="0"/>
    </xf>
    <xf numFmtId="2" fontId="85" fillId="0" borderId="36" xfId="0" applyNumberFormat="1" applyFont="1" applyBorder="1" applyAlignment="1">
      <alignment horizontal="center" vertical="center"/>
    </xf>
    <xf numFmtId="176" fontId="85" fillId="0" borderId="36" xfId="0" applyNumberFormat="1" applyFont="1" applyBorder="1" applyAlignment="1">
      <alignment horizontal="center" vertical="center"/>
    </xf>
    <xf numFmtId="49" fontId="87" fillId="0" borderId="16" xfId="0" applyNumberFormat="1" applyFont="1" applyBorder="1" applyAlignment="1">
      <alignment horizontal="left" vertical="center"/>
    </xf>
    <xf numFmtId="2" fontId="87" fillId="0" borderId="16" xfId="0" applyNumberFormat="1" applyFont="1" applyBorder="1" applyAlignment="1">
      <alignment horizontal="center" vertical="center"/>
    </xf>
    <xf numFmtId="2" fontId="87" fillId="0" borderId="16" xfId="0" applyNumberFormat="1" applyFont="1" applyBorder="1" applyAlignment="1" applyProtection="1">
      <alignment horizontal="center" vertical="center"/>
      <protection locked="0"/>
    </xf>
    <xf numFmtId="176" fontId="87" fillId="0" borderId="16" xfId="0" applyNumberFormat="1" applyFont="1" applyBorder="1" applyAlignment="1">
      <alignment horizontal="center" vertical="center"/>
    </xf>
    <xf numFmtId="2" fontId="86" fillId="0" borderId="36" xfId="0" applyNumberFormat="1" applyFont="1" applyBorder="1" applyAlignment="1" applyProtection="1">
      <alignment horizontal="center" vertical="center"/>
      <protection locked="0"/>
    </xf>
    <xf numFmtId="0" fontId="11" fillId="0" borderId="36" xfId="234" applyBorder="1" applyAlignment="1">
      <alignment horizontal="left" vertical="center" wrapText="1"/>
    </xf>
    <xf numFmtId="2" fontId="85" fillId="0" borderId="36" xfId="0" applyNumberFormat="1" applyFont="1" applyBorder="1" applyAlignment="1" applyProtection="1">
      <alignment horizontal="center" vertical="center"/>
      <protection locked="0"/>
    </xf>
    <xf numFmtId="49" fontId="85" fillId="0" borderId="36" xfId="0" applyNumberFormat="1" applyFont="1" applyBorder="1" applyAlignment="1">
      <alignment horizontal="left" vertical="center"/>
    </xf>
    <xf numFmtId="0" fontId="11" fillId="0" borderId="36" xfId="71" applyBorder="1" applyAlignment="1">
      <alignment horizontal="left" vertical="center" wrapText="1"/>
    </xf>
    <xf numFmtId="2" fontId="88" fillId="0" borderId="36" xfId="0" applyNumberFormat="1" applyFont="1" applyBorder="1" applyAlignment="1">
      <alignment horizontal="center" vertical="center"/>
    </xf>
    <xf numFmtId="176" fontId="11" fillId="0" borderId="36" xfId="71" applyNumberFormat="1" applyBorder="1" applyAlignment="1">
      <alignment horizontal="center" vertical="center"/>
    </xf>
    <xf numFmtId="0" fontId="11" fillId="0" borderId="36" xfId="233" applyBorder="1" applyAlignment="1">
      <alignment horizontal="left" vertical="center" wrapText="1"/>
    </xf>
    <xf numFmtId="49" fontId="87" fillId="0" borderId="36" xfId="0" applyNumberFormat="1" applyFont="1" applyBorder="1" applyAlignment="1">
      <alignment horizontal="left" vertical="center"/>
    </xf>
    <xf numFmtId="2" fontId="87" fillId="0" borderId="36" xfId="0" applyNumberFormat="1" applyFont="1" applyBorder="1" applyAlignment="1">
      <alignment horizontal="center" vertical="center"/>
    </xf>
    <xf numFmtId="2" fontId="87" fillId="0" borderId="36" xfId="0" applyNumberFormat="1" applyFont="1" applyBorder="1" applyAlignment="1" applyProtection="1">
      <alignment horizontal="center" vertical="center"/>
      <protection locked="0"/>
    </xf>
    <xf numFmtId="176" fontId="87" fillId="0" borderId="36" xfId="0" applyNumberFormat="1" applyFont="1" applyBorder="1" applyAlignment="1">
      <alignment horizontal="center" vertical="center"/>
    </xf>
    <xf numFmtId="0" fontId="11" fillId="0" borderId="36" xfId="71" applyBorder="1" applyAlignment="1">
      <alignment horizontal="left" vertical="center"/>
    </xf>
    <xf numFmtId="49" fontId="11" fillId="0" borderId="36" xfId="71" applyNumberFormat="1" applyBorder="1" applyAlignment="1">
      <alignment horizontal="center" vertical="center"/>
    </xf>
    <xf numFmtId="4" fontId="87" fillId="0" borderId="16" xfId="0" applyNumberFormat="1" applyFont="1" applyBorder="1" applyAlignment="1">
      <alignment horizontal="center" vertical="center"/>
    </xf>
    <xf numFmtId="2" fontId="85" fillId="0" borderId="37" xfId="0" applyNumberFormat="1" applyFont="1" applyBorder="1" applyAlignment="1">
      <alignment horizontal="center" vertical="center"/>
    </xf>
    <xf numFmtId="176" fontId="11" fillId="0" borderId="37" xfId="71" applyNumberFormat="1" applyBorder="1" applyAlignment="1">
      <alignment horizontal="center" vertical="center"/>
    </xf>
    <xf numFmtId="49" fontId="87" fillId="0" borderId="18" xfId="0" applyNumberFormat="1" applyFont="1" applyBorder="1" applyAlignment="1">
      <alignment horizontal="left" vertical="center"/>
    </xf>
    <xf numFmtId="2" fontId="87" fillId="0" borderId="11" xfId="0" applyNumberFormat="1" applyFont="1" applyBorder="1" applyAlignment="1">
      <alignment horizontal="center" vertical="center"/>
    </xf>
    <xf numFmtId="2" fontId="87" fillId="0" borderId="11" xfId="0" applyNumberFormat="1" applyFont="1" applyBorder="1" applyAlignment="1" applyProtection="1">
      <alignment horizontal="center" vertical="center"/>
      <protection locked="0"/>
    </xf>
    <xf numFmtId="176" fontId="87" fillId="0" borderId="11" xfId="0" applyNumberFormat="1" applyFont="1" applyBorder="1" applyAlignment="1">
      <alignment horizontal="center" vertical="center"/>
    </xf>
    <xf numFmtId="176" fontId="87" fillId="0" borderId="17" xfId="0" applyNumberFormat="1" applyFont="1" applyBorder="1" applyAlignment="1">
      <alignment horizontal="center" vertical="center"/>
    </xf>
    <xf numFmtId="176" fontId="85" fillId="0" borderId="0" xfId="0" applyNumberFormat="1" applyFont="1" applyAlignment="1">
      <alignment horizontal="center" vertical="center"/>
    </xf>
    <xf numFmtId="4" fontId="67" fillId="0" borderId="16" xfId="0" applyNumberFormat="1" applyFont="1" applyBorder="1" applyAlignment="1">
      <alignment horizontal="center" vertical="center" wrapText="1"/>
    </xf>
    <xf numFmtId="4" fontId="65" fillId="0" borderId="17" xfId="0" applyNumberFormat="1" applyFont="1" applyBorder="1" applyAlignment="1">
      <alignment horizontal="center" vertical="center" wrapText="1"/>
    </xf>
    <xf numFmtId="49" fontId="86" fillId="0" borderId="0" xfId="232" applyNumberFormat="1" applyFont="1" applyAlignment="1">
      <alignment horizontal="left" vertical="center"/>
    </xf>
    <xf numFmtId="0" fontId="86" fillId="0" borderId="0" xfId="232" applyFont="1"/>
    <xf numFmtId="49" fontId="86" fillId="0" borderId="0" xfId="232" applyNumberFormat="1" applyFont="1" applyAlignment="1">
      <alignment horizontal="center" vertical="center"/>
    </xf>
    <xf numFmtId="2" fontId="86" fillId="0" borderId="0" xfId="232" applyNumberFormat="1" applyFont="1" applyAlignment="1">
      <alignment horizontal="right" vertical="center"/>
    </xf>
    <xf numFmtId="176" fontId="86" fillId="0" borderId="0" xfId="232" applyNumberFormat="1" applyFont="1" applyAlignment="1">
      <alignment horizontal="right" vertical="center"/>
    </xf>
    <xf numFmtId="176" fontId="86" fillId="0" borderId="0" xfId="232" applyNumberFormat="1" applyFont="1" applyAlignment="1">
      <alignment vertical="center"/>
    </xf>
    <xf numFmtId="2" fontId="86" fillId="0" borderId="0" xfId="232" applyNumberFormat="1" applyFont="1" applyAlignment="1">
      <alignment horizontal="center" vertical="center"/>
    </xf>
    <xf numFmtId="0" fontId="11" fillId="0" borderId="0" xfId="268"/>
    <xf numFmtId="0" fontId="11" fillId="0" borderId="0" xfId="232" applyFont="1"/>
    <xf numFmtId="0" fontId="11" fillId="0" borderId="36" xfId="232" applyFont="1" applyBorder="1" applyAlignment="1">
      <alignment horizontal="center" vertical="center" wrapText="1"/>
    </xf>
    <xf numFmtId="2" fontId="11" fillId="0" borderId="36" xfId="232" applyNumberFormat="1" applyFont="1" applyBorder="1" applyAlignment="1">
      <alignment horizontal="left" vertical="center"/>
    </xf>
    <xf numFmtId="176" fontId="11" fillId="0" borderId="36" xfId="232" applyNumberFormat="1" applyFont="1" applyBorder="1" applyAlignment="1">
      <alignment horizontal="left" vertical="center"/>
    </xf>
    <xf numFmtId="0" fontId="40" fillId="0" borderId="36" xfId="232" applyFont="1" applyBorder="1" applyAlignment="1">
      <alignment horizontal="left" vertical="center"/>
    </xf>
    <xf numFmtId="0" fontId="40" fillId="0" borderId="36" xfId="232" applyFont="1" applyBorder="1" applyAlignment="1">
      <alignment horizontal="left" vertical="center" wrapText="1"/>
    </xf>
    <xf numFmtId="49" fontId="86" fillId="0" borderId="36" xfId="232" applyNumberFormat="1" applyFont="1" applyBorder="1" applyAlignment="1">
      <alignment horizontal="center" vertical="center"/>
    </xf>
    <xf numFmtId="2" fontId="86" fillId="0" borderId="36" xfId="232" applyNumberFormat="1" applyFont="1" applyBorder="1" applyAlignment="1">
      <alignment horizontal="right" vertical="center"/>
    </xf>
    <xf numFmtId="176" fontId="86" fillId="0" borderId="36" xfId="232" applyNumberFormat="1" applyFont="1" applyBorder="1" applyAlignment="1">
      <alignment horizontal="right" vertical="center"/>
    </xf>
    <xf numFmtId="176" fontId="86" fillId="0" borderId="36" xfId="232" applyNumberFormat="1" applyFont="1" applyBorder="1" applyAlignment="1">
      <alignment vertical="center"/>
    </xf>
    <xf numFmtId="2" fontId="86" fillId="0" borderId="36" xfId="232" applyNumberFormat="1" applyFont="1" applyBorder="1" applyAlignment="1">
      <alignment horizontal="center" vertical="center"/>
    </xf>
    <xf numFmtId="176" fontId="86" fillId="0" borderId="36" xfId="232" applyNumberFormat="1" applyFont="1" applyBorder="1" applyAlignment="1" applyProtection="1">
      <alignment horizontal="center" vertical="center"/>
      <protection locked="0"/>
    </xf>
    <xf numFmtId="176" fontId="86" fillId="0" borderId="36" xfId="232" applyNumberFormat="1" applyFont="1" applyBorder="1" applyAlignment="1">
      <alignment horizontal="center" vertical="center"/>
    </xf>
    <xf numFmtId="49" fontId="87" fillId="0" borderId="16" xfId="232" applyNumberFormat="1" applyFont="1" applyBorder="1" applyAlignment="1">
      <alignment horizontal="left" vertical="center"/>
    </xf>
    <xf numFmtId="2" fontId="87" fillId="0" borderId="16" xfId="232" applyNumberFormat="1" applyFont="1" applyBorder="1" applyAlignment="1">
      <alignment horizontal="center" vertical="center"/>
    </xf>
    <xf numFmtId="176" fontId="87" fillId="0" borderId="16" xfId="232" applyNumberFormat="1" applyFont="1" applyBorder="1" applyAlignment="1" applyProtection="1">
      <alignment horizontal="center" vertical="center"/>
      <protection locked="0"/>
    </xf>
    <xf numFmtId="176" fontId="87" fillId="0" borderId="16" xfId="232" applyNumberFormat="1" applyFont="1" applyBorder="1" applyAlignment="1">
      <alignment horizontal="center" vertical="center"/>
    </xf>
    <xf numFmtId="0" fontId="86" fillId="0" borderId="36" xfId="232" applyFont="1" applyBorder="1" applyAlignment="1">
      <alignment horizontal="left" vertical="center" wrapText="1"/>
    </xf>
    <xf numFmtId="0" fontId="87" fillId="0" borderId="16" xfId="232" applyFont="1" applyBorder="1" applyAlignment="1">
      <alignment horizontal="left" vertical="center"/>
    </xf>
    <xf numFmtId="49" fontId="87" fillId="0" borderId="36" xfId="232" applyNumberFormat="1" applyFont="1" applyBorder="1" applyAlignment="1">
      <alignment horizontal="left" vertical="center"/>
    </xf>
    <xf numFmtId="2" fontId="87" fillId="0" borderId="36" xfId="232" applyNumberFormat="1" applyFont="1" applyBorder="1" applyAlignment="1">
      <alignment horizontal="center" vertical="center"/>
    </xf>
    <xf numFmtId="176" fontId="87" fillId="0" borderId="36" xfId="232" applyNumberFormat="1" applyFont="1" applyBorder="1" applyAlignment="1" applyProtection="1">
      <alignment horizontal="center" vertical="center"/>
      <protection locked="0"/>
    </xf>
    <xf numFmtId="176" fontId="87" fillId="0" borderId="36" xfId="232" applyNumberFormat="1" applyFont="1" applyBorder="1" applyAlignment="1">
      <alignment horizontal="center" vertical="center"/>
    </xf>
    <xf numFmtId="2" fontId="86" fillId="0" borderId="37" xfId="232" applyNumberFormat="1" applyFont="1" applyBorder="1" applyAlignment="1">
      <alignment horizontal="center" vertical="center"/>
    </xf>
    <xf numFmtId="176" fontId="86" fillId="0" borderId="37" xfId="232" applyNumberFormat="1" applyFont="1" applyBorder="1" applyAlignment="1" applyProtection="1">
      <alignment horizontal="center" vertical="center"/>
      <protection locked="0"/>
    </xf>
    <xf numFmtId="49" fontId="87" fillId="0" borderId="11" xfId="232" applyNumberFormat="1" applyFont="1" applyBorder="1" applyAlignment="1">
      <alignment horizontal="center" vertical="center"/>
    </xf>
    <xf numFmtId="2" fontId="87" fillId="0" borderId="11" xfId="232" applyNumberFormat="1" applyFont="1" applyBorder="1" applyAlignment="1">
      <alignment horizontal="center" vertical="center"/>
    </xf>
    <xf numFmtId="176" fontId="87" fillId="0" borderId="17" xfId="232" applyNumberFormat="1" applyFont="1" applyBorder="1" applyAlignment="1">
      <alignment horizontal="center" vertical="center"/>
    </xf>
    <xf numFmtId="0" fontId="87" fillId="0" borderId="0" xfId="232" applyFont="1"/>
    <xf numFmtId="49" fontId="87" fillId="0" borderId="0" xfId="232" applyNumberFormat="1" applyFont="1" applyAlignment="1">
      <alignment horizontal="center" vertical="center"/>
    </xf>
    <xf numFmtId="2" fontId="87" fillId="0" borderId="0" xfId="232" applyNumberFormat="1" applyFont="1" applyAlignment="1">
      <alignment horizontal="center" vertical="center"/>
    </xf>
    <xf numFmtId="176" fontId="87" fillId="0" borderId="0" xfId="232" applyNumberFormat="1" applyFont="1" applyAlignment="1">
      <alignment horizontal="center" vertical="center"/>
    </xf>
    <xf numFmtId="4" fontId="67" fillId="0" borderId="16" xfId="232" applyNumberFormat="1" applyFont="1" applyBorder="1" applyAlignment="1">
      <alignment horizontal="center" vertical="center" wrapText="1"/>
    </xf>
    <xf numFmtId="4" fontId="65" fillId="0" borderId="17" xfId="232" applyNumberFormat="1" applyFont="1" applyBorder="1" applyAlignment="1">
      <alignment horizontal="center" vertical="center" wrapText="1"/>
    </xf>
    <xf numFmtId="0" fontId="86" fillId="0" borderId="0" xfId="232" applyFont="1" applyAlignment="1">
      <alignment horizontal="left" vertical="center" wrapText="1"/>
    </xf>
    <xf numFmtId="0" fontId="40" fillId="0" borderId="36" xfId="0" applyFont="1" applyBorder="1" applyAlignment="1">
      <alignment horizontal="left" vertical="top"/>
    </xf>
    <xf numFmtId="0" fontId="40" fillId="0" borderId="36" xfId="0" applyFont="1" applyBorder="1" applyAlignment="1">
      <alignment horizontal="left" vertical="center" wrapText="1"/>
    </xf>
    <xf numFmtId="49" fontId="86" fillId="0" borderId="36" xfId="0" applyNumberFormat="1" applyFont="1" applyBorder="1" applyAlignment="1">
      <alignment horizontal="center" vertical="center"/>
    </xf>
    <xf numFmtId="2" fontId="86" fillId="0" borderId="36" xfId="0" applyNumberFormat="1" applyFont="1" applyBorder="1" applyAlignment="1">
      <alignment horizontal="right" vertical="center"/>
    </xf>
    <xf numFmtId="176" fontId="86" fillId="0" borderId="36" xfId="0" applyNumberFormat="1" applyFont="1" applyBorder="1" applyAlignment="1">
      <alignment horizontal="right" vertical="center"/>
    </xf>
    <xf numFmtId="176" fontId="86" fillId="0" borderId="36" xfId="0" applyNumberFormat="1" applyFont="1" applyBorder="1" applyAlignment="1">
      <alignment vertical="center"/>
    </xf>
    <xf numFmtId="0" fontId="86" fillId="0" borderId="0" xfId="0" applyFont="1"/>
    <xf numFmtId="49" fontId="85" fillId="0" borderId="36" xfId="0" applyNumberFormat="1" applyFont="1" applyBorder="1" applyAlignment="1">
      <alignment horizontal="center" vertical="center"/>
    </xf>
    <xf numFmtId="2" fontId="85" fillId="0" borderId="36" xfId="0" applyNumberFormat="1" applyFont="1" applyBorder="1" applyAlignment="1">
      <alignment horizontal="right" vertical="center"/>
    </xf>
    <xf numFmtId="176" fontId="85" fillId="0" borderId="36" xfId="0" applyNumberFormat="1" applyFont="1" applyBorder="1" applyAlignment="1" applyProtection="1">
      <alignment horizontal="right" vertical="center"/>
      <protection locked="0"/>
    </xf>
    <xf numFmtId="176" fontId="85" fillId="0" borderId="36" xfId="0" applyNumberFormat="1" applyFont="1" applyBorder="1" applyAlignment="1">
      <alignment vertical="center"/>
    </xf>
    <xf numFmtId="49" fontId="87" fillId="0" borderId="16" xfId="0" applyNumberFormat="1" applyFont="1" applyBorder="1" applyAlignment="1">
      <alignment horizontal="left" vertical="top"/>
    </xf>
    <xf numFmtId="2" fontId="87" fillId="0" borderId="16" xfId="0" applyNumberFormat="1" applyFont="1" applyBorder="1" applyAlignment="1">
      <alignment horizontal="right" vertical="center"/>
    </xf>
    <xf numFmtId="176" fontId="87" fillId="0" borderId="16" xfId="0" applyNumberFormat="1" applyFont="1" applyBorder="1" applyAlignment="1" applyProtection="1">
      <alignment horizontal="right" vertical="center"/>
      <protection locked="0"/>
    </xf>
    <xf numFmtId="176" fontId="87" fillId="0" borderId="16" xfId="0" applyNumberFormat="1" applyFont="1" applyBorder="1" applyAlignment="1">
      <alignment horizontal="right" vertical="center"/>
    </xf>
    <xf numFmtId="0" fontId="85" fillId="0" borderId="36" xfId="0" applyFont="1" applyBorder="1" applyAlignment="1">
      <alignment horizontal="left" vertical="center" wrapText="1"/>
    </xf>
    <xf numFmtId="176" fontId="86" fillId="0" borderId="36" xfId="0" applyNumberFormat="1" applyFont="1" applyBorder="1" applyAlignment="1" applyProtection="1">
      <alignment horizontal="right" vertical="center"/>
      <protection locked="0"/>
    </xf>
    <xf numFmtId="2" fontId="85" fillId="0" borderId="0" xfId="0" applyNumberFormat="1" applyFont="1"/>
    <xf numFmtId="0" fontId="87" fillId="0" borderId="16" xfId="0" applyFont="1" applyBorder="1" applyAlignment="1">
      <alignment horizontal="left" vertical="top"/>
    </xf>
    <xf numFmtId="49" fontId="85" fillId="0" borderId="36" xfId="0" applyNumberFormat="1" applyFont="1" applyBorder="1" applyAlignment="1">
      <alignment horizontal="left" vertical="top"/>
    </xf>
    <xf numFmtId="0" fontId="85" fillId="0" borderId="36" xfId="0" applyFont="1" applyBorder="1" applyAlignment="1">
      <alignment horizontal="left" vertical="top"/>
    </xf>
    <xf numFmtId="176" fontId="85" fillId="0" borderId="36" xfId="0" applyNumberFormat="1" applyFont="1" applyBorder="1" applyAlignment="1">
      <alignment horizontal="right" vertical="center"/>
    </xf>
    <xf numFmtId="2" fontId="85" fillId="0" borderId="36" xfId="0" applyNumberFormat="1" applyFont="1" applyBorder="1" applyAlignment="1">
      <alignment vertical="center"/>
    </xf>
    <xf numFmtId="49" fontId="87" fillId="0" borderId="36" xfId="0" applyNumberFormat="1" applyFont="1" applyBorder="1" applyAlignment="1">
      <alignment horizontal="left" vertical="top"/>
    </xf>
    <xf numFmtId="2" fontId="87" fillId="0" borderId="36" xfId="0" applyNumberFormat="1" applyFont="1" applyBorder="1" applyAlignment="1">
      <alignment horizontal="right" vertical="center"/>
    </xf>
    <xf numFmtId="176" fontId="87" fillId="0" borderId="36" xfId="0" applyNumberFormat="1" applyFont="1" applyBorder="1" applyAlignment="1" applyProtection="1">
      <alignment horizontal="right" vertical="center"/>
      <protection locked="0"/>
    </xf>
    <xf numFmtId="176" fontId="87" fillId="0" borderId="36" xfId="0" applyNumberFormat="1" applyFont="1" applyBorder="1" applyAlignment="1">
      <alignment horizontal="right" vertical="center"/>
    </xf>
    <xf numFmtId="49" fontId="87" fillId="0" borderId="16" xfId="0" applyNumberFormat="1" applyFont="1" applyBorder="1" applyAlignment="1">
      <alignment horizontal="center" vertical="center"/>
    </xf>
    <xf numFmtId="176" fontId="87" fillId="0" borderId="16" xfId="0" applyNumberFormat="1" applyFont="1" applyBorder="1" applyAlignment="1">
      <alignment vertical="center"/>
    </xf>
    <xf numFmtId="0" fontId="87" fillId="0" borderId="0" xfId="0" applyFont="1"/>
    <xf numFmtId="49" fontId="87" fillId="0" borderId="36" xfId="0" applyNumberFormat="1" applyFont="1" applyBorder="1" applyAlignment="1">
      <alignment horizontal="center" vertical="center"/>
    </xf>
    <xf numFmtId="176" fontId="87" fillId="0" borderId="36" xfId="0" applyNumberFormat="1" applyFont="1" applyBorder="1" applyAlignment="1">
      <alignment vertical="center"/>
    </xf>
    <xf numFmtId="2" fontId="85" fillId="0" borderId="37" xfId="0" applyNumberFormat="1" applyFont="1" applyBorder="1" applyAlignment="1">
      <alignment horizontal="right" vertical="center"/>
    </xf>
    <xf numFmtId="176" fontId="85" fillId="0" borderId="37" xfId="0" applyNumberFormat="1" applyFont="1" applyBorder="1" applyAlignment="1" applyProtection="1">
      <alignment horizontal="right" vertical="center"/>
      <protection locked="0"/>
    </xf>
    <xf numFmtId="49" fontId="87" fillId="0" borderId="11" xfId="0" applyNumberFormat="1" applyFont="1" applyBorder="1" applyAlignment="1">
      <alignment horizontal="center" vertical="center"/>
    </xf>
    <xf numFmtId="2" fontId="87" fillId="0" borderId="11" xfId="0" applyNumberFormat="1" applyFont="1" applyBorder="1" applyAlignment="1">
      <alignment horizontal="right" vertical="center"/>
    </xf>
    <xf numFmtId="176" fontId="87" fillId="0" borderId="17" xfId="0" applyNumberFormat="1" applyFont="1" applyBorder="1" applyAlignment="1">
      <alignment horizontal="right" vertical="center"/>
    </xf>
    <xf numFmtId="49" fontId="85" fillId="0" borderId="0" xfId="0" applyNumberFormat="1" applyFont="1" applyAlignment="1">
      <alignment horizontal="left" vertical="top"/>
    </xf>
    <xf numFmtId="4" fontId="67" fillId="0" borderId="16" xfId="0" applyNumberFormat="1" applyFont="1" applyBorder="1" applyAlignment="1">
      <alignment horizontal="right" vertical="center" wrapText="1"/>
    </xf>
    <xf numFmtId="0" fontId="85" fillId="0" borderId="14" xfId="0" applyFont="1" applyBorder="1" applyAlignment="1">
      <alignment vertical="top"/>
    </xf>
    <xf numFmtId="4" fontId="65" fillId="0" borderId="17" xfId="0" applyNumberFormat="1" applyFont="1" applyBorder="1" applyAlignment="1">
      <alignment horizontal="right" vertical="center" wrapText="1"/>
    </xf>
    <xf numFmtId="0" fontId="87" fillId="0" borderId="14" xfId="0" applyFont="1" applyBorder="1" applyAlignment="1">
      <alignment vertical="top"/>
    </xf>
    <xf numFmtId="0" fontId="85" fillId="0" borderId="0" xfId="0" applyFont="1" applyAlignment="1">
      <alignment horizontal="center" vertical="center"/>
    </xf>
    <xf numFmtId="49" fontId="85" fillId="0" borderId="0" xfId="0" applyNumberFormat="1" applyFont="1" applyAlignment="1">
      <alignment horizontal="left"/>
    </xf>
    <xf numFmtId="2" fontId="85" fillId="0" borderId="0" xfId="0" applyNumberFormat="1" applyFont="1" applyAlignment="1">
      <alignment horizontal="right"/>
    </xf>
    <xf numFmtId="176" fontId="85" fillId="0" borderId="0" xfId="0" applyNumberFormat="1" applyFont="1" applyAlignment="1">
      <alignment horizontal="right"/>
    </xf>
    <xf numFmtId="176" fontId="85" fillId="0" borderId="0" xfId="0" applyNumberFormat="1" applyFont="1"/>
    <xf numFmtId="176" fontId="85" fillId="0" borderId="36" xfId="0" applyNumberFormat="1" applyFont="1" applyBorder="1" applyAlignment="1" applyProtection="1">
      <alignment horizontal="center" vertical="center"/>
      <protection locked="0"/>
    </xf>
    <xf numFmtId="2" fontId="85" fillId="27" borderId="36" xfId="0" applyNumberFormat="1" applyFont="1" applyFill="1" applyBorder="1" applyAlignment="1">
      <alignment horizontal="center" vertical="center"/>
    </xf>
    <xf numFmtId="176" fontId="87" fillId="0" borderId="16" xfId="0" applyNumberFormat="1" applyFont="1" applyBorder="1" applyAlignment="1" applyProtection="1">
      <alignment horizontal="center" vertical="center"/>
      <protection locked="0"/>
    </xf>
    <xf numFmtId="2" fontId="85" fillId="0" borderId="16" xfId="0" applyNumberFormat="1" applyFont="1" applyBorder="1" applyAlignment="1">
      <alignment horizontal="center" vertical="center"/>
    </xf>
    <xf numFmtId="176" fontId="85" fillId="0" borderId="16" xfId="0" applyNumberFormat="1" applyFont="1" applyBorder="1" applyAlignment="1" applyProtection="1">
      <alignment horizontal="center" vertical="center"/>
      <protection locked="0"/>
    </xf>
    <xf numFmtId="176" fontId="89" fillId="0" borderId="16" xfId="0" applyNumberFormat="1" applyFont="1" applyBorder="1" applyAlignment="1">
      <alignment horizontal="center" vertical="center"/>
    </xf>
    <xf numFmtId="2" fontId="11" fillId="0" borderId="0" xfId="71" applyNumberFormat="1"/>
    <xf numFmtId="2" fontId="85" fillId="0" borderId="0" xfId="0" applyNumberFormat="1" applyFont="1" applyAlignment="1" applyProtection="1">
      <alignment horizontal="right"/>
      <protection locked="0"/>
    </xf>
    <xf numFmtId="4" fontId="85" fillId="0" borderId="36" xfId="0" applyNumberFormat="1" applyFont="1" applyBorder="1" applyAlignment="1" applyProtection="1">
      <alignment horizontal="center" vertical="center"/>
      <protection locked="0"/>
    </xf>
    <xf numFmtId="176" fontId="11" fillId="0" borderId="0" xfId="71" applyNumberFormat="1"/>
    <xf numFmtId="176" fontId="87" fillId="0" borderId="36" xfId="0" applyNumberFormat="1" applyFont="1" applyBorder="1" applyAlignment="1" applyProtection="1">
      <alignment horizontal="center" vertical="center"/>
      <protection locked="0"/>
    </xf>
    <xf numFmtId="0" fontId="90" fillId="0" borderId="16" xfId="0" applyFont="1" applyBorder="1" applyAlignment="1">
      <alignment horizontal="center" vertical="center" wrapText="1"/>
    </xf>
    <xf numFmtId="0" fontId="91" fillId="0" borderId="0" xfId="0" applyFont="1" applyAlignment="1">
      <alignment horizontal="left" vertical="top" wrapText="1"/>
    </xf>
    <xf numFmtId="0" fontId="90" fillId="0" borderId="0" xfId="0" applyFont="1" applyAlignment="1">
      <alignment horizontal="left" vertical="top" wrapText="1"/>
    </xf>
    <xf numFmtId="49" fontId="91" fillId="0" borderId="36" xfId="0" applyNumberFormat="1" applyFont="1" applyBorder="1" applyAlignment="1">
      <alignment horizontal="left" vertical="center"/>
    </xf>
    <xf numFmtId="0" fontId="90" fillId="0" borderId="36" xfId="0" applyFont="1" applyBorder="1" applyAlignment="1">
      <alignment horizontal="left" vertical="center" wrapText="1"/>
    </xf>
    <xf numFmtId="49" fontId="90" fillId="0" borderId="36" xfId="0" applyNumberFormat="1" applyFont="1" applyBorder="1" applyAlignment="1">
      <alignment horizontal="left" vertical="center"/>
    </xf>
    <xf numFmtId="0" fontId="91" fillId="0" borderId="36" xfId="0" applyFont="1" applyBorder="1" applyAlignment="1">
      <alignment horizontal="center" vertical="center" wrapText="1"/>
    </xf>
    <xf numFmtId="3" fontId="91" fillId="0" borderId="36" xfId="170" applyNumberFormat="1" applyFont="1" applyBorder="1" applyAlignment="1" applyProtection="1">
      <alignment vertical="center" wrapText="1"/>
    </xf>
    <xf numFmtId="178" fontId="91" fillId="0" borderId="36" xfId="170" applyNumberFormat="1" applyFont="1" applyFill="1" applyBorder="1" applyAlignment="1" applyProtection="1">
      <alignment horizontal="center" vertical="center" wrapText="1"/>
    </xf>
    <xf numFmtId="178" fontId="91" fillId="0" borderId="36" xfId="144" applyNumberFormat="1" applyFont="1" applyBorder="1" applyAlignment="1" applyProtection="1">
      <alignment horizontal="center" vertical="center" wrapText="1"/>
    </xf>
    <xf numFmtId="0" fontId="91" fillId="0" borderId="36" xfId="0" applyFont="1" applyBorder="1" applyAlignment="1">
      <alignment horizontal="left" vertical="center"/>
    </xf>
    <xf numFmtId="0" fontId="91" fillId="0" borderId="36" xfId="0" applyFont="1" applyBorder="1" applyAlignment="1">
      <alignment horizontal="left" vertical="center" wrapText="1"/>
    </xf>
    <xf numFmtId="178" fontId="91" fillId="0" borderId="36" xfId="170" applyNumberFormat="1" applyFont="1" applyFill="1" applyBorder="1" applyAlignment="1" applyProtection="1">
      <alignment horizontal="center" vertical="center" wrapText="1"/>
      <protection locked="0"/>
    </xf>
    <xf numFmtId="0" fontId="90" fillId="0" borderId="36" xfId="0" applyFont="1" applyBorder="1" applyAlignment="1">
      <alignment horizontal="left" vertical="center"/>
    </xf>
    <xf numFmtId="0" fontId="92" fillId="0" borderId="36" xfId="0" applyFont="1" applyBorder="1" applyAlignment="1">
      <alignment horizontal="left" vertical="center" wrapText="1"/>
    </xf>
    <xf numFmtId="178" fontId="91" fillId="0" borderId="36" xfId="170" applyNumberFormat="1" applyFont="1" applyFill="1" applyBorder="1" applyAlignment="1" applyProtection="1">
      <alignment vertical="center"/>
      <protection locked="0"/>
    </xf>
    <xf numFmtId="178" fontId="91" fillId="0" borderId="36" xfId="144" applyNumberFormat="1" applyFont="1" applyFill="1" applyBorder="1" applyAlignment="1" applyProtection="1">
      <alignment vertical="center"/>
    </xf>
    <xf numFmtId="3" fontId="91" fillId="0" borderId="0" xfId="170" applyNumberFormat="1" applyFont="1" applyBorder="1" applyAlignment="1" applyProtection="1">
      <alignment wrapText="1"/>
    </xf>
    <xf numFmtId="0" fontId="91" fillId="0" borderId="36" xfId="0" applyFont="1" applyBorder="1" applyAlignment="1">
      <alignment horizontal="center" wrapText="1"/>
    </xf>
    <xf numFmtId="3" fontId="91" fillId="0" borderId="36" xfId="170" applyNumberFormat="1" applyFont="1" applyBorder="1" applyAlignment="1" applyProtection="1">
      <alignment horizontal="center" wrapText="1"/>
    </xf>
    <xf numFmtId="178" fontId="91" fillId="0" borderId="36" xfId="170" applyNumberFormat="1" applyFont="1" applyFill="1" applyBorder="1" applyAlignment="1" applyProtection="1">
      <alignment horizontal="center"/>
      <protection locked="0"/>
    </xf>
    <xf numFmtId="178" fontId="91" fillId="0" borderId="36" xfId="144" applyNumberFormat="1" applyFont="1" applyFill="1" applyBorder="1" applyAlignment="1" applyProtection="1">
      <alignment horizontal="center"/>
    </xf>
    <xf numFmtId="178" fontId="91" fillId="0" borderId="0" xfId="170" applyNumberFormat="1" applyFont="1" applyFill="1" applyProtection="1">
      <protection locked="0"/>
    </xf>
    <xf numFmtId="0" fontId="87" fillId="0" borderId="36" xfId="0" applyFont="1" applyBorder="1" applyAlignment="1">
      <alignment horizontal="left" vertical="center" wrapText="1"/>
    </xf>
    <xf numFmtId="178" fontId="91" fillId="0" borderId="36" xfId="170" applyNumberFormat="1" applyFont="1" applyFill="1" applyBorder="1" applyAlignment="1" applyProtection="1">
      <alignment horizontal="center" wrapText="1"/>
      <protection locked="0"/>
    </xf>
    <xf numFmtId="178" fontId="91" fillId="0" borderId="36" xfId="144" applyNumberFormat="1" applyFont="1" applyBorder="1" applyAlignment="1" applyProtection="1">
      <alignment horizontal="center" wrapText="1"/>
    </xf>
    <xf numFmtId="0" fontId="91" fillId="0" borderId="36" xfId="0" applyFont="1" applyBorder="1" applyAlignment="1">
      <alignment vertical="center" wrapText="1"/>
    </xf>
    <xf numFmtId="0" fontId="90" fillId="0" borderId="36" xfId="0" applyFont="1" applyBorder="1" applyAlignment="1">
      <alignment vertical="center" wrapText="1"/>
    </xf>
    <xf numFmtId="0" fontId="92" fillId="0" borderId="36" xfId="0" applyFont="1" applyBorder="1" applyAlignment="1">
      <alignment vertical="center" wrapText="1"/>
    </xf>
    <xf numFmtId="0" fontId="87" fillId="0" borderId="36" xfId="0" applyFont="1" applyBorder="1" applyAlignment="1">
      <alignment vertical="center" wrapText="1"/>
    </xf>
    <xf numFmtId="49" fontId="91" fillId="0" borderId="16" xfId="0" applyNumberFormat="1" applyFont="1" applyBorder="1" applyAlignment="1">
      <alignment horizontal="left" vertical="center"/>
    </xf>
    <xf numFmtId="0" fontId="91" fillId="0" borderId="16" xfId="0" applyFont="1" applyBorder="1" applyAlignment="1">
      <alignment horizontal="left" vertical="center" wrapText="1"/>
    </xf>
    <xf numFmtId="0" fontId="91" fillId="0" borderId="16" xfId="0" applyFont="1" applyBorder="1" applyAlignment="1">
      <alignment horizontal="center"/>
    </xf>
    <xf numFmtId="3" fontId="91" fillId="0" borderId="16" xfId="170" applyNumberFormat="1" applyFont="1" applyBorder="1" applyAlignment="1" applyProtection="1">
      <alignment horizontal="center" wrapText="1"/>
    </xf>
    <xf numFmtId="178" fontId="91" fillId="0" borderId="16" xfId="0" applyNumberFormat="1" applyFont="1" applyBorder="1" applyAlignment="1" applyProtection="1">
      <alignment horizontal="center" wrapText="1"/>
      <protection locked="0"/>
    </xf>
    <xf numFmtId="178" fontId="91" fillId="0" borderId="16" xfId="0" applyNumberFormat="1" applyFont="1" applyBorder="1" applyAlignment="1">
      <alignment horizontal="center" wrapText="1"/>
    </xf>
    <xf numFmtId="0" fontId="91" fillId="0" borderId="36" xfId="0" applyFont="1" applyBorder="1" applyAlignment="1">
      <alignment horizontal="justify" vertical="center" wrapText="1"/>
    </xf>
    <xf numFmtId="0" fontId="91" fillId="0" borderId="36" xfId="0" applyFont="1" applyBorder="1" applyAlignment="1">
      <alignment horizontal="justify" vertical="center"/>
    </xf>
    <xf numFmtId="0" fontId="91" fillId="0" borderId="36" xfId="0" applyFont="1" applyBorder="1" applyAlignment="1">
      <alignment horizontal="center"/>
    </xf>
    <xf numFmtId="3" fontId="91" fillId="0" borderId="36" xfId="0" applyNumberFormat="1" applyFont="1" applyBorder="1" applyAlignment="1">
      <alignment horizontal="center" wrapText="1"/>
    </xf>
    <xf numFmtId="178" fontId="91" fillId="0" borderId="36" xfId="0" applyNumberFormat="1" applyFont="1" applyBorder="1" applyAlignment="1" applyProtection="1">
      <alignment horizontal="center" wrapText="1"/>
      <protection locked="0"/>
    </xf>
    <xf numFmtId="178" fontId="91" fillId="0" borderId="36" xfId="0" applyNumberFormat="1" applyFont="1" applyBorder="1" applyAlignment="1">
      <alignment horizontal="center" wrapText="1"/>
    </xf>
    <xf numFmtId="3" fontId="91" fillId="0" borderId="36" xfId="170" applyNumberFormat="1" applyFont="1" applyFill="1" applyBorder="1" applyAlignment="1" applyProtection="1">
      <alignment horizontal="center" wrapText="1"/>
    </xf>
    <xf numFmtId="3" fontId="91" fillId="0" borderId="0" xfId="170" applyNumberFormat="1" applyFont="1" applyFill="1" applyBorder="1" applyAlignment="1" applyProtection="1">
      <alignment wrapText="1"/>
    </xf>
    <xf numFmtId="49" fontId="90" fillId="0" borderId="16" xfId="0" applyNumberFormat="1" applyFont="1" applyBorder="1" applyAlignment="1">
      <alignment horizontal="left" vertical="center"/>
    </xf>
    <xf numFmtId="0" fontId="90" fillId="0" borderId="16" xfId="0" applyFont="1" applyBorder="1" applyAlignment="1">
      <alignment horizontal="left" vertical="center" wrapText="1"/>
    </xf>
    <xf numFmtId="0" fontId="90" fillId="0" borderId="16" xfId="0" applyFont="1" applyBorder="1" applyAlignment="1">
      <alignment horizontal="center"/>
    </xf>
    <xf numFmtId="3" fontId="90" fillId="0" borderId="16" xfId="170" applyNumberFormat="1" applyFont="1" applyBorder="1" applyAlignment="1" applyProtection="1">
      <alignment horizontal="center" wrapText="1"/>
    </xf>
    <xf numFmtId="178" fontId="90" fillId="0" borderId="16" xfId="0" applyNumberFormat="1" applyFont="1" applyBorder="1" applyAlignment="1" applyProtection="1">
      <alignment horizontal="center" wrapText="1"/>
      <protection locked="0"/>
    </xf>
    <xf numFmtId="178" fontId="90" fillId="0" borderId="16" xfId="0" applyNumberFormat="1" applyFont="1" applyBorder="1" applyAlignment="1">
      <alignment horizontal="center" wrapText="1"/>
    </xf>
    <xf numFmtId="3" fontId="91" fillId="0" borderId="36" xfId="239" applyNumberFormat="1" applyFont="1" applyBorder="1" applyAlignment="1" applyProtection="1">
      <alignment horizontal="center" wrapText="1"/>
    </xf>
    <xf numFmtId="3" fontId="91" fillId="0" borderId="0" xfId="239" applyNumberFormat="1" applyFont="1" applyFill="1" applyBorder="1" applyAlignment="1" applyProtection="1">
      <alignment wrapText="1"/>
    </xf>
    <xf numFmtId="168" fontId="91" fillId="0" borderId="36" xfId="170" applyFont="1" applyFill="1" applyBorder="1" applyAlignment="1" applyProtection="1">
      <alignment horizontal="center"/>
      <protection locked="0"/>
    </xf>
    <xf numFmtId="0" fontId="91" fillId="0" borderId="36" xfId="0" quotePrefix="1" applyFont="1" applyBorder="1" applyAlignment="1">
      <alignment horizontal="left" vertical="center" wrapText="1"/>
    </xf>
    <xf numFmtId="3" fontId="91" fillId="0" borderId="0" xfId="0" applyNumberFormat="1" applyFont="1" applyAlignment="1">
      <alignment wrapText="1"/>
    </xf>
    <xf numFmtId="49" fontId="90" fillId="0" borderId="36" xfId="0" applyNumberFormat="1" applyFont="1" applyBorder="1" applyAlignment="1">
      <alignment horizontal="right" vertical="center"/>
    </xf>
    <xf numFmtId="0" fontId="91" fillId="0" borderId="36" xfId="0" applyFont="1" applyBorder="1" applyAlignment="1">
      <alignment vertical="center"/>
    </xf>
    <xf numFmtId="3" fontId="91" fillId="0" borderId="36" xfId="0" applyNumberFormat="1" applyFont="1" applyBorder="1" applyAlignment="1">
      <alignment horizontal="center"/>
    </xf>
    <xf numFmtId="176" fontId="91" fillId="0" borderId="36" xfId="0" applyNumberFormat="1" applyFont="1" applyBorder="1" applyAlignment="1" applyProtection="1">
      <alignment horizontal="center"/>
      <protection locked="0"/>
    </xf>
    <xf numFmtId="176" fontId="91" fillId="0" borderId="36" xfId="0" applyNumberFormat="1" applyFont="1" applyBorder="1" applyAlignment="1">
      <alignment horizontal="center"/>
    </xf>
    <xf numFmtId="4" fontId="91" fillId="0" borderId="0" xfId="0" applyNumberFormat="1" applyFont="1"/>
    <xf numFmtId="0" fontId="91" fillId="0" borderId="0" xfId="0" applyFont="1"/>
    <xf numFmtId="49" fontId="91" fillId="0" borderId="36" xfId="0" applyNumberFormat="1" applyFont="1" applyBorder="1" applyAlignment="1">
      <alignment vertical="center"/>
    </xf>
    <xf numFmtId="49" fontId="91" fillId="0" borderId="0" xfId="0" applyNumberFormat="1" applyFont="1"/>
    <xf numFmtId="49" fontId="91" fillId="0" borderId="36" xfId="0" quotePrefix="1" applyNumberFormat="1" applyFont="1" applyBorder="1" applyAlignment="1">
      <alignment horizontal="left" vertical="center"/>
    </xf>
    <xf numFmtId="49" fontId="91" fillId="0" borderId="36" xfId="0" applyNumberFormat="1" applyFont="1" applyBorder="1" applyAlignment="1">
      <alignment vertical="center" wrapText="1"/>
    </xf>
    <xf numFmtId="178" fontId="91" fillId="0" borderId="36" xfId="147" applyNumberFormat="1" applyFont="1" applyFill="1" applyBorder="1" applyAlignment="1" applyProtection="1">
      <alignment horizontal="center"/>
    </xf>
    <xf numFmtId="178" fontId="91" fillId="0" borderId="36" xfId="239" applyNumberFormat="1" applyFont="1" applyFill="1" applyBorder="1" applyAlignment="1" applyProtection="1">
      <alignment horizontal="center"/>
      <protection locked="0"/>
    </xf>
    <xf numFmtId="3" fontId="91" fillId="0" borderId="16" xfId="239" applyNumberFormat="1" applyFont="1" applyBorder="1" applyAlignment="1" applyProtection="1">
      <alignment horizontal="center" wrapText="1"/>
    </xf>
    <xf numFmtId="49" fontId="91" fillId="0" borderId="36" xfId="0" applyNumberFormat="1" applyFont="1" applyBorder="1" applyAlignment="1">
      <alignment horizontal="left" vertical="center" wrapText="1"/>
    </xf>
    <xf numFmtId="0" fontId="93" fillId="0" borderId="0" xfId="0" applyFont="1" applyAlignment="1">
      <alignment horizontal="left" vertical="top" wrapText="1"/>
    </xf>
    <xf numFmtId="3" fontId="91" fillId="0" borderId="0" xfId="0" applyNumberFormat="1" applyFont="1"/>
    <xf numFmtId="178" fontId="91" fillId="0" borderId="0" xfId="144" applyNumberFormat="1" applyFont="1" applyFill="1" applyProtection="1">
      <protection locked="0"/>
    </xf>
    <xf numFmtId="0" fontId="90" fillId="0" borderId="36" xfId="0" applyFont="1" applyBorder="1" applyAlignment="1">
      <alignment horizontal="justify" vertical="center"/>
    </xf>
    <xf numFmtId="0" fontId="90" fillId="0" borderId="36" xfId="0" applyFont="1" applyBorder="1" applyAlignment="1">
      <alignment horizontal="center"/>
    </xf>
    <xf numFmtId="3" fontId="90" fillId="0" borderId="36" xfId="0" applyNumberFormat="1" applyFont="1" applyBorder="1" applyAlignment="1">
      <alignment horizontal="center"/>
    </xf>
    <xf numFmtId="178" fontId="90" fillId="0" borderId="36" xfId="170" applyNumberFormat="1" applyFont="1" applyFill="1" applyBorder="1" applyAlignment="1" applyProtection="1">
      <alignment horizontal="center"/>
      <protection locked="0"/>
    </xf>
    <xf numFmtId="178" fontId="90" fillId="0" borderId="36" xfId="144" applyNumberFormat="1" applyFont="1" applyFill="1" applyBorder="1" applyAlignment="1" applyProtection="1">
      <alignment horizontal="center"/>
    </xf>
    <xf numFmtId="3" fontId="90" fillId="0" borderId="0" xfId="0" applyNumberFormat="1" applyFont="1"/>
    <xf numFmtId="0" fontId="91" fillId="0" borderId="36" xfId="0" applyFont="1" applyBorder="1" applyAlignment="1">
      <alignment horizontal="center" vertical="center"/>
    </xf>
    <xf numFmtId="1" fontId="91" fillId="0" borderId="36" xfId="240" applyNumberFormat="1" applyFont="1" applyFill="1" applyBorder="1" applyAlignment="1" applyProtection="1">
      <alignment horizontal="center"/>
    </xf>
    <xf numFmtId="3" fontId="91" fillId="0" borderId="0" xfId="239" applyNumberFormat="1" applyFont="1" applyBorder="1" applyAlignment="1" applyProtection="1">
      <alignment wrapText="1"/>
    </xf>
    <xf numFmtId="3" fontId="91" fillId="0" borderId="0" xfId="170" applyNumberFormat="1" applyFont="1" applyBorder="1" applyAlignment="1" applyProtection="1">
      <alignment horizontal="right" wrapText="1"/>
    </xf>
    <xf numFmtId="0" fontId="90" fillId="0" borderId="36" xfId="0" applyFont="1" applyBorder="1" applyAlignment="1">
      <alignment horizontal="justify" vertical="center" wrapText="1"/>
    </xf>
    <xf numFmtId="3" fontId="91" fillId="0" borderId="0" xfId="170" applyNumberFormat="1" applyFont="1" applyFill="1" applyBorder="1" applyAlignment="1" applyProtection="1">
      <alignment horizontal="right" wrapText="1"/>
    </xf>
    <xf numFmtId="0" fontId="94" fillId="28" borderId="36" xfId="0" applyFont="1" applyFill="1" applyBorder="1" applyAlignment="1">
      <alignment vertical="center" wrapText="1"/>
    </xf>
    <xf numFmtId="49" fontId="91" fillId="0" borderId="36" xfId="0" quotePrefix="1" applyNumberFormat="1" applyFont="1" applyBorder="1" applyAlignment="1">
      <alignment horizontal="center" vertical="center"/>
    </xf>
    <xf numFmtId="0" fontId="92" fillId="0" borderId="36" xfId="0" applyFont="1" applyBorder="1" applyAlignment="1">
      <alignment vertical="center"/>
    </xf>
    <xf numFmtId="49" fontId="90" fillId="0" borderId="36" xfId="0" applyNumberFormat="1" applyFont="1" applyBorder="1" applyAlignment="1">
      <alignment horizontal="left" vertical="center" wrapText="1"/>
    </xf>
    <xf numFmtId="2" fontId="91" fillId="0" borderId="36" xfId="0" applyNumberFormat="1" applyFont="1" applyBorder="1" applyAlignment="1">
      <alignment vertical="center" wrapText="1"/>
    </xf>
    <xf numFmtId="2" fontId="95" fillId="0" borderId="36" xfId="0" applyNumberFormat="1" applyFont="1" applyBorder="1" applyAlignment="1">
      <alignment vertical="center" wrapText="1"/>
    </xf>
    <xf numFmtId="0" fontId="91" fillId="0" borderId="36" xfId="238" applyFont="1" applyBorder="1" applyAlignment="1">
      <alignment horizontal="left" vertical="center" wrapText="1"/>
    </xf>
    <xf numFmtId="2" fontId="91" fillId="0" borderId="36" xfId="238" applyNumberFormat="1" applyFont="1" applyBorder="1" applyAlignment="1">
      <alignment horizontal="right" vertical="center"/>
    </xf>
    <xf numFmtId="3" fontId="90" fillId="0" borderId="36" xfId="170" applyNumberFormat="1" applyFont="1" applyBorder="1" applyAlignment="1" applyProtection="1">
      <alignment horizontal="center" wrapText="1"/>
    </xf>
    <xf numFmtId="178" fontId="90" fillId="0" borderId="36" xfId="0" applyNumberFormat="1" applyFont="1" applyBorder="1" applyAlignment="1" applyProtection="1">
      <alignment horizontal="center" wrapText="1"/>
      <protection locked="0"/>
    </xf>
    <xf numFmtId="178" fontId="90" fillId="0" borderId="36" xfId="0" applyNumberFormat="1" applyFont="1" applyBorder="1" applyAlignment="1">
      <alignment horizontal="center" wrapText="1"/>
    </xf>
    <xf numFmtId="0" fontId="91" fillId="0" borderId="36" xfId="53" applyFont="1" applyBorder="1" applyAlignment="1">
      <alignment vertical="center" wrapText="1"/>
    </xf>
    <xf numFmtId="0" fontId="91" fillId="0" borderId="36" xfId="53" applyFont="1" applyBorder="1" applyAlignment="1">
      <alignment horizontal="left" vertical="center" wrapText="1"/>
    </xf>
    <xf numFmtId="0" fontId="91" fillId="0" borderId="36" xfId="237" applyFont="1" applyBorder="1" applyAlignment="1">
      <alignment vertical="center"/>
    </xf>
    <xf numFmtId="0" fontId="91" fillId="0" borderId="36" xfId="72" applyFont="1" applyBorder="1" applyAlignment="1">
      <alignment vertical="center" wrapText="1"/>
    </xf>
    <xf numFmtId="0" fontId="91" fillId="0" borderId="36" xfId="72" quotePrefix="1" applyFont="1" applyBorder="1" applyAlignment="1">
      <alignment vertical="center" wrapText="1"/>
    </xf>
    <xf numFmtId="0" fontId="91" fillId="0" borderId="36" xfId="236" applyFont="1" applyBorder="1" applyAlignment="1">
      <alignment vertical="center" wrapText="1"/>
    </xf>
    <xf numFmtId="0" fontId="91" fillId="0" borderId="36" xfId="235" applyFont="1" applyBorder="1" applyAlignment="1">
      <alignment vertical="center" wrapText="1"/>
    </xf>
    <xf numFmtId="0" fontId="90" fillId="0" borderId="36" xfId="235" applyFont="1" applyBorder="1" applyAlignment="1">
      <alignment vertical="center" wrapText="1"/>
    </xf>
    <xf numFmtId="0" fontId="91" fillId="0" borderId="36" xfId="0" quotePrefix="1" applyFont="1" applyBorder="1" applyAlignment="1">
      <alignment horizontal="center" vertical="center"/>
    </xf>
    <xf numFmtId="0" fontId="93" fillId="0" borderId="0" xfId="0" applyFont="1" applyAlignment="1">
      <alignment horizontal="center" vertical="top" wrapText="1"/>
    </xf>
    <xf numFmtId="2" fontId="91" fillId="0" borderId="36" xfId="0" applyNumberFormat="1" applyFont="1" applyBorder="1" applyAlignment="1">
      <alignment horizontal="left" vertical="center" wrapText="1"/>
    </xf>
    <xf numFmtId="178" fontId="91" fillId="0" borderId="36" xfId="170" applyNumberFormat="1" applyFont="1" applyFill="1" applyBorder="1" applyAlignment="1" applyProtection="1">
      <alignment horizontal="center"/>
    </xf>
    <xf numFmtId="3" fontId="90" fillId="0" borderId="36" xfId="0" applyNumberFormat="1" applyFont="1" applyBorder="1" applyAlignment="1">
      <alignment horizontal="center" wrapText="1"/>
    </xf>
    <xf numFmtId="0" fontId="90" fillId="0" borderId="36" xfId="0" quotePrefix="1" applyFont="1" applyBorder="1" applyAlignment="1">
      <alignment horizontal="left" vertical="center" wrapText="1"/>
    </xf>
    <xf numFmtId="178" fontId="90" fillId="0" borderId="36" xfId="170" applyNumberFormat="1" applyFont="1" applyFill="1" applyBorder="1" applyAlignment="1" applyProtection="1">
      <alignment horizontal="center"/>
    </xf>
    <xf numFmtId="0" fontId="90" fillId="0" borderId="37" xfId="0" applyFont="1" applyBorder="1" applyAlignment="1">
      <alignment horizontal="left" vertical="center"/>
    </xf>
    <xf numFmtId="49" fontId="90" fillId="0" borderId="37" xfId="0" applyNumberFormat="1" applyFont="1" applyBorder="1" applyAlignment="1">
      <alignment horizontal="left" vertical="center"/>
    </xf>
    <xf numFmtId="0" fontId="90" fillId="0" borderId="37" xfId="0" applyFont="1" applyBorder="1" applyAlignment="1">
      <alignment horizontal="center"/>
    </xf>
    <xf numFmtId="3" fontId="90" fillId="0" borderId="37" xfId="0" applyNumberFormat="1" applyFont="1" applyBorder="1" applyAlignment="1">
      <alignment horizontal="center" wrapText="1"/>
    </xf>
    <xf numFmtId="178" fontId="90" fillId="0" borderId="37" xfId="0" applyNumberFormat="1" applyFont="1" applyBorder="1" applyAlignment="1">
      <alignment horizontal="center" wrapText="1"/>
    </xf>
    <xf numFmtId="49" fontId="90" fillId="0" borderId="18" xfId="0" applyNumberFormat="1" applyFont="1" applyBorder="1" applyAlignment="1">
      <alignment horizontal="left" vertical="center"/>
    </xf>
    <xf numFmtId="0" fontId="90" fillId="0" borderId="11" xfId="0" applyFont="1" applyBorder="1" applyAlignment="1">
      <alignment horizontal="left" vertical="center" wrapText="1"/>
    </xf>
    <xf numFmtId="0" fontId="90" fillId="0" borderId="11" xfId="0" applyFont="1" applyBorder="1" applyAlignment="1">
      <alignment horizontal="center"/>
    </xf>
    <xf numFmtId="3" fontId="90" fillId="0" borderId="11" xfId="170" applyNumberFormat="1" applyFont="1" applyBorder="1" applyAlignment="1" applyProtection="1">
      <alignment horizontal="center" wrapText="1"/>
    </xf>
    <xf numFmtId="178" fontId="90" fillId="0" borderId="11" xfId="0" applyNumberFormat="1" applyFont="1" applyBorder="1" applyAlignment="1">
      <alignment horizontal="center" wrapText="1"/>
    </xf>
    <xf numFmtId="178" fontId="90" fillId="0" borderId="17" xfId="0" applyNumberFormat="1" applyFont="1" applyBorder="1" applyAlignment="1">
      <alignment horizontal="center" wrapText="1"/>
    </xf>
    <xf numFmtId="49" fontId="90" fillId="0" borderId="0" xfId="0" applyNumberFormat="1" applyFont="1" applyAlignment="1">
      <alignment horizontal="left" vertical="center"/>
    </xf>
    <xf numFmtId="0" fontId="90" fillId="0" borderId="0" xfId="0" applyFont="1" applyAlignment="1">
      <alignment horizontal="left" vertical="center" wrapText="1"/>
    </xf>
    <xf numFmtId="0" fontId="90" fillId="0" borderId="0" xfId="0" applyFont="1" applyAlignment="1">
      <alignment horizontal="center"/>
    </xf>
    <xf numFmtId="3" fontId="90" fillId="0" borderId="0" xfId="0" applyNumberFormat="1" applyFont="1" applyAlignment="1">
      <alignment horizontal="center" wrapText="1"/>
    </xf>
    <xf numFmtId="178" fontId="90" fillId="0" borderId="0" xfId="0" applyNumberFormat="1" applyFont="1" applyAlignment="1">
      <alignment horizontal="center" wrapText="1"/>
    </xf>
    <xf numFmtId="0" fontId="90" fillId="0" borderId="0" xfId="0" applyFont="1" applyAlignment="1">
      <alignment horizontal="left" vertical="center"/>
    </xf>
    <xf numFmtId="0" fontId="91" fillId="0" borderId="0" xfId="0" applyFont="1" applyAlignment="1">
      <alignment horizontal="center" vertical="center"/>
    </xf>
    <xf numFmtId="3" fontId="91" fillId="0" borderId="0" xfId="0" applyNumberFormat="1" applyFont="1" applyAlignment="1">
      <alignment vertical="center" wrapText="1"/>
    </xf>
    <xf numFmtId="178" fontId="91" fillId="0" borderId="0" xfId="0" applyNumberFormat="1" applyFont="1" applyAlignment="1">
      <alignment horizontal="right" vertical="center" wrapText="1"/>
    </xf>
    <xf numFmtId="178" fontId="91" fillId="0" borderId="0" xfId="0" applyNumberFormat="1" applyFont="1" applyAlignment="1">
      <alignment horizontal="left" vertical="center" wrapText="1"/>
    </xf>
    <xf numFmtId="49" fontId="91" fillId="0" borderId="0" xfId="0" applyNumberFormat="1" applyFont="1" applyAlignment="1">
      <alignment horizontal="left" vertical="center"/>
    </xf>
    <xf numFmtId="0" fontId="91" fillId="0" borderId="0" xfId="0" quotePrefix="1" applyFont="1" applyAlignment="1">
      <alignment horizontal="left" vertical="center" wrapText="1"/>
    </xf>
    <xf numFmtId="3" fontId="91" fillId="0" borderId="0" xfId="0" applyNumberFormat="1" applyFont="1" applyAlignment="1">
      <alignment vertical="center"/>
    </xf>
    <xf numFmtId="178" fontId="91" fillId="0" borderId="0" xfId="170" applyNumberFormat="1" applyFont="1" applyFill="1" applyAlignment="1" applyProtection="1">
      <alignment vertical="center"/>
    </xf>
    <xf numFmtId="178" fontId="91" fillId="0" borderId="0" xfId="144" applyNumberFormat="1" applyFont="1" applyFill="1" applyAlignment="1" applyProtection="1">
      <alignment vertical="center"/>
    </xf>
    <xf numFmtId="0" fontId="91" fillId="0" borderId="0" xfId="0" applyFont="1" applyAlignment="1">
      <alignment horizontal="left" vertical="center" wrapText="1"/>
    </xf>
    <xf numFmtId="0" fontId="97" fillId="0" borderId="0" xfId="0" applyFont="1"/>
    <xf numFmtId="49" fontId="97" fillId="0" borderId="0" xfId="0" applyNumberFormat="1" applyFont="1"/>
    <xf numFmtId="4" fontId="90" fillId="0" borderId="16" xfId="0" applyNumberFormat="1" applyFont="1" applyBorder="1" applyAlignment="1">
      <alignment horizontal="center" vertical="center" wrapText="1"/>
    </xf>
    <xf numFmtId="49" fontId="90" fillId="0" borderId="16" xfId="0" applyNumberFormat="1" applyFont="1" applyBorder="1" applyAlignment="1">
      <alignment horizontal="center" vertical="center" wrapText="1"/>
    </xf>
    <xf numFmtId="176" fontId="90" fillId="0" borderId="16" xfId="0" applyNumberFormat="1" applyFont="1" applyBorder="1" applyAlignment="1">
      <alignment horizontal="center" vertical="center" wrapText="1"/>
    </xf>
    <xf numFmtId="0" fontId="98" fillId="0" borderId="36" xfId="0" applyFont="1" applyBorder="1" applyAlignment="1">
      <alignment horizontal="center" vertical="center" wrapText="1"/>
    </xf>
    <xf numFmtId="3" fontId="98" fillId="0" borderId="36" xfId="240" applyNumberFormat="1" applyFont="1" applyBorder="1" applyAlignment="1" applyProtection="1">
      <alignment vertical="center" wrapText="1"/>
    </xf>
    <xf numFmtId="178" fontId="98" fillId="0" borderId="36" xfId="240" applyNumberFormat="1" applyFont="1" applyBorder="1" applyAlignment="1" applyProtection="1">
      <alignment horizontal="center" vertical="center" wrapText="1"/>
    </xf>
    <xf numFmtId="178" fontId="98" fillId="0" borderId="36" xfId="147" applyNumberFormat="1" applyFont="1" applyBorder="1" applyAlignment="1" applyProtection="1">
      <alignment horizontal="center" vertical="center" wrapText="1"/>
    </xf>
    <xf numFmtId="3" fontId="98" fillId="0" borderId="0" xfId="240" applyNumberFormat="1" applyFont="1" applyBorder="1" applyAlignment="1" applyProtection="1">
      <alignment wrapText="1"/>
    </xf>
    <xf numFmtId="0" fontId="97" fillId="0" borderId="0" xfId="241" applyFont="1" applyAlignment="1">
      <alignment vertical="center" wrapText="1"/>
    </xf>
    <xf numFmtId="0" fontId="97" fillId="0" borderId="0" xfId="241" applyFont="1"/>
    <xf numFmtId="0" fontId="99" fillId="0" borderId="41" xfId="241" applyFont="1" applyBorder="1" applyAlignment="1">
      <alignment horizontal="center" vertical="center" wrapText="1"/>
    </xf>
    <xf numFmtId="0" fontId="99" fillId="0" borderId="21" xfId="241" applyFont="1" applyBorder="1" applyAlignment="1">
      <alignment horizontal="center" vertical="center" wrapText="1"/>
    </xf>
    <xf numFmtId="0" fontId="99" fillId="0" borderId="20" xfId="241" applyFont="1" applyBorder="1" applyAlignment="1">
      <alignment horizontal="center" vertical="center" wrapText="1"/>
    </xf>
    <xf numFmtId="0" fontId="99" fillId="0" borderId="19" xfId="241" applyFont="1" applyBorder="1" applyAlignment="1">
      <alignment horizontal="center" vertical="center" wrapText="1"/>
    </xf>
    <xf numFmtId="0" fontId="99" fillId="0" borderId="0" xfId="241" applyFont="1" applyAlignment="1">
      <alignment horizontal="center"/>
    </xf>
    <xf numFmtId="0" fontId="97" fillId="0" borderId="42" xfId="241" applyFont="1" applyBorder="1" applyAlignment="1">
      <alignment vertical="center" wrapText="1"/>
    </xf>
    <xf numFmtId="0" fontId="97" fillId="0" borderId="44" xfId="241" applyFont="1" applyBorder="1" applyAlignment="1">
      <alignment vertical="center" wrapText="1"/>
    </xf>
    <xf numFmtId="0" fontId="97" fillId="0" borderId="46" xfId="241" applyFont="1" applyBorder="1" applyAlignment="1">
      <alignment vertical="center" wrapText="1"/>
    </xf>
    <xf numFmtId="0" fontId="99" fillId="0" borderId="42" xfId="241" applyFont="1" applyBorder="1" applyAlignment="1">
      <alignment vertical="center" wrapText="1"/>
    </xf>
    <xf numFmtId="0" fontId="99" fillId="0" borderId="44" xfId="241" applyFont="1" applyBorder="1" applyAlignment="1">
      <alignment vertical="center" wrapText="1"/>
    </xf>
    <xf numFmtId="16" fontId="90" fillId="30" borderId="41" xfId="0" applyNumberFormat="1" applyFont="1" applyFill="1" applyBorder="1" applyAlignment="1">
      <alignment horizontal="left" vertical="center" wrapText="1"/>
    </xf>
    <xf numFmtId="0" fontId="90" fillId="30" borderId="21" xfId="0" applyFont="1" applyFill="1" applyBorder="1" applyAlignment="1">
      <alignment vertical="center" wrapText="1"/>
    </xf>
    <xf numFmtId="0" fontId="90" fillId="30" borderId="20" xfId="0" applyFont="1" applyFill="1" applyBorder="1" applyAlignment="1">
      <alignment vertical="center" wrapText="1"/>
    </xf>
    <xf numFmtId="0" fontId="97" fillId="30" borderId="20" xfId="0" applyFont="1" applyFill="1" applyBorder="1" applyAlignment="1">
      <alignment vertical="center" wrapText="1"/>
    </xf>
    <xf numFmtId="0" fontId="97" fillId="30" borderId="19" xfId="0" applyFont="1" applyFill="1" applyBorder="1" applyAlignment="1">
      <alignment vertical="center" wrapText="1"/>
    </xf>
    <xf numFmtId="179" fontId="97" fillId="30" borderId="41" xfId="0" applyNumberFormat="1" applyFont="1" applyFill="1" applyBorder="1" applyAlignment="1">
      <alignment vertical="center" wrapText="1"/>
    </xf>
    <xf numFmtId="0" fontId="99" fillId="0" borderId="0" xfId="241" applyFont="1" applyAlignment="1">
      <alignment vertical="center" wrapText="1"/>
    </xf>
    <xf numFmtId="0" fontId="99" fillId="0" borderId="46" xfId="241" applyFont="1" applyBorder="1" applyAlignment="1">
      <alignment vertical="center" wrapText="1"/>
    </xf>
    <xf numFmtId="4" fontId="99" fillId="0" borderId="42" xfId="241" applyNumberFormat="1" applyFont="1" applyBorder="1" applyAlignment="1">
      <alignment horizontal="center" vertical="center" wrapText="1"/>
    </xf>
    <xf numFmtId="0" fontId="99" fillId="0" borderId="43" xfId="241" applyFont="1" applyBorder="1" applyAlignment="1">
      <alignment vertical="center" wrapText="1"/>
    </xf>
    <xf numFmtId="0" fontId="99" fillId="0" borderId="45" xfId="241" applyFont="1" applyBorder="1" applyAlignment="1">
      <alignment vertical="center" wrapText="1"/>
    </xf>
    <xf numFmtId="0" fontId="99" fillId="0" borderId="47" xfId="241" applyFont="1" applyBorder="1" applyAlignment="1">
      <alignment vertical="center" wrapText="1"/>
    </xf>
    <xf numFmtId="0" fontId="99" fillId="0" borderId="48" xfId="241" applyFont="1" applyBorder="1" applyAlignment="1">
      <alignment vertical="center" wrapText="1"/>
    </xf>
    <xf numFmtId="4" fontId="99" fillId="0" borderId="43" xfId="241" applyNumberFormat="1" applyFont="1" applyBorder="1" applyAlignment="1">
      <alignment horizontal="center" vertical="center" wrapText="1"/>
    </xf>
    <xf numFmtId="0" fontId="99" fillId="29" borderId="21" xfId="241" applyFont="1" applyFill="1" applyBorder="1" applyAlignment="1">
      <alignment vertical="center" wrapText="1"/>
    </xf>
    <xf numFmtId="0" fontId="99" fillId="29" borderId="20" xfId="241" applyFont="1" applyFill="1" applyBorder="1" applyAlignment="1">
      <alignment vertical="center" wrapText="1"/>
    </xf>
    <xf numFmtId="4" fontId="99" fillId="29" borderId="41" xfId="241" applyNumberFormat="1" applyFont="1" applyFill="1" applyBorder="1" applyAlignment="1">
      <alignment horizontal="center" vertical="center" wrapText="1"/>
    </xf>
    <xf numFmtId="0" fontId="97" fillId="0" borderId="0" xfId="241" applyFont="1" applyAlignment="1">
      <alignment horizontal="justify" vertical="center" wrapText="1"/>
    </xf>
    <xf numFmtId="0" fontId="97" fillId="0" borderId="0" xfId="241" applyFont="1" applyAlignment="1">
      <alignment horizontal="left" vertical="center" wrapText="1"/>
    </xf>
    <xf numFmtId="0" fontId="90" fillId="0" borderId="0" xfId="256" applyFont="1"/>
    <xf numFmtId="0" fontId="91" fillId="0" borderId="0" xfId="256" applyFont="1"/>
    <xf numFmtId="4" fontId="91" fillId="0" borderId="0" xfId="256" applyNumberFormat="1" applyFont="1" applyAlignment="1">
      <alignment horizontal="center" vertical="top"/>
    </xf>
    <xf numFmtId="3" fontId="91" fillId="0" borderId="0" xfId="256" applyNumberFormat="1" applyFont="1" applyAlignment="1">
      <alignment horizontal="center" vertical="top"/>
    </xf>
    <xf numFmtId="4" fontId="91" fillId="0" borderId="52" xfId="242" applyNumberFormat="1" applyFont="1" applyBorder="1" applyAlignment="1">
      <alignment horizontal="right" vertical="top"/>
    </xf>
    <xf numFmtId="4" fontId="91" fillId="0" borderId="36" xfId="242" applyNumberFormat="1" applyFont="1" applyBorder="1" applyAlignment="1">
      <alignment horizontal="center" vertical="top"/>
    </xf>
    <xf numFmtId="16" fontId="90" fillId="30" borderId="49" xfId="0" applyNumberFormat="1" applyFont="1" applyFill="1" applyBorder="1" applyAlignment="1">
      <alignment horizontal="left" vertical="center"/>
    </xf>
    <xf numFmtId="0" fontId="90" fillId="30" borderId="23" xfId="0" applyFont="1" applyFill="1" applyBorder="1" applyAlignment="1">
      <alignment vertical="center"/>
    </xf>
    <xf numFmtId="0" fontId="90" fillId="0" borderId="36" xfId="0" applyFont="1" applyBorder="1" applyAlignment="1">
      <alignment horizontal="left" vertical="top"/>
    </xf>
    <xf numFmtId="0" fontId="90" fillId="0" borderId="0" xfId="0" applyFont="1" applyAlignment="1">
      <alignment vertical="top"/>
    </xf>
    <xf numFmtId="0" fontId="90" fillId="0" borderId="14" xfId="0" applyFont="1" applyBorder="1"/>
    <xf numFmtId="49" fontId="90" fillId="0" borderId="36" xfId="0" applyNumberFormat="1" applyFont="1" applyBorder="1" applyAlignment="1">
      <alignment horizontal="left" vertical="top"/>
    </xf>
    <xf numFmtId="49" fontId="90" fillId="0" borderId="36" xfId="0" quotePrefix="1" applyNumberFormat="1" applyFont="1" applyBorder="1" applyAlignment="1">
      <alignment horizontal="left" vertical="top"/>
    </xf>
    <xf numFmtId="49" fontId="90" fillId="0" borderId="50" xfId="0" quotePrefix="1" applyNumberFormat="1" applyFont="1" applyBorder="1" applyAlignment="1">
      <alignment horizontal="left" vertical="top"/>
    </xf>
    <xf numFmtId="0" fontId="90" fillId="0" borderId="47" xfId="0" applyFont="1" applyBorder="1" applyAlignment="1">
      <alignment vertical="top"/>
    </xf>
    <xf numFmtId="0" fontId="90" fillId="0" borderId="20" xfId="0" applyFont="1" applyBorder="1"/>
    <xf numFmtId="179" fontId="90" fillId="0" borderId="41" xfId="0" applyNumberFormat="1" applyFont="1" applyBorder="1" applyAlignment="1">
      <alignment horizontal="center" vertical="center"/>
    </xf>
    <xf numFmtId="0" fontId="91" fillId="0" borderId="0" xfId="244" applyFont="1" applyAlignment="1">
      <alignment horizontal="justify" vertical="top" wrapText="1"/>
    </xf>
    <xf numFmtId="49" fontId="90" fillId="29" borderId="16" xfId="242" applyNumberFormat="1" applyFont="1" applyFill="1" applyBorder="1" applyAlignment="1">
      <alignment horizontal="left" vertical="top"/>
    </xf>
    <xf numFmtId="0" fontId="90" fillId="29" borderId="16" xfId="242" applyFont="1" applyFill="1" applyBorder="1" applyAlignment="1">
      <alignment vertical="top" wrapText="1"/>
    </xf>
    <xf numFmtId="49" fontId="91" fillId="29" borderId="16" xfId="242" applyNumberFormat="1" applyFont="1" applyFill="1" applyBorder="1" applyAlignment="1">
      <alignment horizontal="center" vertical="center"/>
    </xf>
    <xf numFmtId="0" fontId="91" fillId="29" borderId="16" xfId="250" applyFont="1" applyFill="1" applyBorder="1" applyAlignment="1">
      <alignment horizontal="center" vertical="center"/>
    </xf>
    <xf numFmtId="4" fontId="91" fillId="29" borderId="16" xfId="242" applyNumberFormat="1" applyFont="1" applyFill="1" applyBorder="1" applyAlignment="1">
      <alignment horizontal="center" vertical="center"/>
    </xf>
    <xf numFmtId="49" fontId="91" fillId="0" borderId="35" xfId="242" applyNumberFormat="1" applyFont="1" applyBorder="1" applyAlignment="1">
      <alignment horizontal="left" vertical="top"/>
    </xf>
    <xf numFmtId="0" fontId="91" fillId="0" borderId="35" xfId="242" applyFont="1" applyBorder="1" applyAlignment="1">
      <alignment vertical="top" wrapText="1"/>
    </xf>
    <xf numFmtId="49" fontId="91" fillId="0" borderId="35" xfId="242" applyNumberFormat="1" applyFont="1" applyBorder="1" applyAlignment="1">
      <alignment horizontal="center" vertical="center"/>
    </xf>
    <xf numFmtId="0" fontId="91" fillId="0" borderId="35" xfId="250" applyFont="1" applyBorder="1" applyAlignment="1">
      <alignment horizontal="center" vertical="center"/>
    </xf>
    <xf numFmtId="4" fontId="91" fillId="0" borderId="35" xfId="242" applyNumberFormat="1" applyFont="1" applyBorder="1" applyAlignment="1">
      <alignment horizontal="center" vertical="center"/>
    </xf>
    <xf numFmtId="4" fontId="91" fillId="0" borderId="54" xfId="242" applyNumberFormat="1" applyFont="1" applyBorder="1" applyAlignment="1">
      <alignment horizontal="center" vertical="center"/>
    </xf>
    <xf numFmtId="49" fontId="91" fillId="0" borderId="36" xfId="243" applyNumberFormat="1" applyFont="1" applyBorder="1" applyAlignment="1">
      <alignment vertical="top"/>
    </xf>
    <xf numFmtId="0" fontId="91" fillId="0" borderId="36" xfId="242" applyFont="1" applyBorder="1" applyAlignment="1">
      <alignment vertical="top" wrapText="1"/>
    </xf>
    <xf numFmtId="49" fontId="91" fillId="0" borderId="36" xfId="242" applyNumberFormat="1" applyFont="1" applyBorder="1" applyAlignment="1">
      <alignment horizontal="center" vertical="center"/>
    </xf>
    <xf numFmtId="3" fontId="91" fillId="0" borderId="36" xfId="242" applyNumberFormat="1" applyFont="1" applyBorder="1" applyAlignment="1">
      <alignment horizontal="center" vertical="center"/>
    </xf>
    <xf numFmtId="4" fontId="91" fillId="0" borderId="36" xfId="242" applyNumberFormat="1" applyFont="1" applyBorder="1" applyAlignment="1" applyProtection="1">
      <alignment horizontal="center" vertical="center"/>
      <protection locked="0"/>
    </xf>
    <xf numFmtId="4" fontId="91" fillId="0" borderId="55" xfId="242" applyNumberFormat="1" applyFont="1" applyBorder="1" applyAlignment="1">
      <alignment horizontal="center" vertical="center"/>
    </xf>
    <xf numFmtId="49" fontId="91" fillId="0" borderId="36" xfId="242" applyNumberFormat="1" applyFont="1" applyBorder="1" applyAlignment="1">
      <alignment horizontal="left" vertical="top"/>
    </xf>
    <xf numFmtId="0" fontId="91" fillId="0" borderId="36" xfId="242" quotePrefix="1" applyFont="1" applyBorder="1" applyAlignment="1">
      <alignment vertical="top" wrapText="1"/>
    </xf>
    <xf numFmtId="0" fontId="91" fillId="0" borderId="36" xfId="250" applyFont="1" applyBorder="1" applyAlignment="1">
      <alignment horizontal="center" vertical="center"/>
    </xf>
    <xf numFmtId="49" fontId="91" fillId="0" borderId="37" xfId="243" applyNumberFormat="1" applyFont="1" applyBorder="1" applyAlignment="1">
      <alignment vertical="top"/>
    </xf>
    <xf numFmtId="0" fontId="97" fillId="0" borderId="37" xfId="0" applyFont="1" applyBorder="1" applyAlignment="1">
      <alignment horizontal="left" vertical="top" wrapText="1"/>
    </xf>
    <xf numFmtId="0" fontId="91" fillId="0" borderId="37" xfId="242" applyFont="1" applyBorder="1" applyAlignment="1">
      <alignment horizontal="center" vertical="center"/>
    </xf>
    <xf numFmtId="4" fontId="91" fillId="0" borderId="37" xfId="242" applyNumberFormat="1" applyFont="1" applyBorder="1" applyAlignment="1" applyProtection="1">
      <alignment horizontal="center" vertical="center"/>
      <protection locked="0"/>
    </xf>
    <xf numFmtId="4" fontId="91" fillId="0" borderId="56" xfId="242" applyNumberFormat="1" applyFont="1" applyBorder="1" applyAlignment="1">
      <alignment horizontal="center" vertical="center"/>
    </xf>
    <xf numFmtId="0" fontId="90" fillId="31" borderId="25" xfId="242" applyFont="1" applyFill="1" applyBorder="1" applyAlignment="1">
      <alignment horizontal="left" vertical="top" wrapText="1"/>
    </xf>
    <xf numFmtId="0" fontId="90" fillId="31" borderId="10" xfId="242" applyFont="1" applyFill="1" applyBorder="1" applyAlignment="1">
      <alignment vertical="top" wrapText="1"/>
    </xf>
    <xf numFmtId="49" fontId="90" fillId="31" borderId="24" xfId="242" applyNumberFormat="1" applyFont="1" applyFill="1" applyBorder="1" applyAlignment="1">
      <alignment horizontal="center" vertical="center"/>
    </xf>
    <xf numFmtId="3" fontId="90" fillId="31" borderId="10" xfId="242" applyNumberFormat="1" applyFont="1" applyFill="1" applyBorder="1" applyAlignment="1">
      <alignment horizontal="center" vertical="center"/>
    </xf>
    <xf numFmtId="4" fontId="90" fillId="31" borderId="40" xfId="242" applyNumberFormat="1" applyFont="1" applyFill="1" applyBorder="1" applyAlignment="1">
      <alignment horizontal="center" vertical="center"/>
    </xf>
    <xf numFmtId="0" fontId="91" fillId="0" borderId="0" xfId="250" applyFont="1"/>
    <xf numFmtId="0" fontId="97" fillId="0" borderId="0" xfId="0" applyFont="1" applyAlignment="1">
      <alignment horizontal="left" vertical="top" wrapText="1"/>
    </xf>
    <xf numFmtId="0" fontId="97" fillId="0" borderId="0" xfId="0" applyFont="1" applyAlignment="1">
      <alignment horizontal="center" vertical="center" wrapText="1"/>
    </xf>
    <xf numFmtId="4" fontId="91" fillId="29" borderId="16" xfId="242" applyNumberFormat="1" applyFont="1" applyFill="1" applyBorder="1" applyAlignment="1" applyProtection="1">
      <alignment horizontal="center" vertical="center"/>
      <protection locked="0"/>
    </xf>
    <xf numFmtId="4" fontId="90" fillId="0" borderId="0" xfId="242" applyNumberFormat="1" applyFont="1" applyProtection="1">
      <protection locked="0"/>
    </xf>
    <xf numFmtId="3" fontId="90" fillId="0" borderId="0" xfId="242" applyNumberFormat="1" applyFont="1" applyProtection="1">
      <protection locked="0"/>
    </xf>
    <xf numFmtId="181" fontId="100" fillId="0" borderId="0" xfId="242" applyNumberFormat="1" applyFont="1" applyProtection="1">
      <protection locked="0"/>
    </xf>
    <xf numFmtId="0" fontId="90" fillId="0" borderId="0" xfId="242" applyFont="1" applyProtection="1">
      <protection locked="0"/>
    </xf>
    <xf numFmtId="180" fontId="100" fillId="0" borderId="0" xfId="242" applyNumberFormat="1" applyFont="1" applyProtection="1">
      <protection locked="0"/>
    </xf>
    <xf numFmtId="180" fontId="90" fillId="0" borderId="0" xfId="242" applyNumberFormat="1" applyFont="1" applyProtection="1">
      <protection locked="0"/>
    </xf>
    <xf numFmtId="4" fontId="91" fillId="0" borderId="0" xfId="242" applyNumberFormat="1" applyFont="1" applyProtection="1">
      <protection locked="0"/>
    </xf>
    <xf numFmtId="49" fontId="90" fillId="0" borderId="36" xfId="242" applyNumberFormat="1" applyFont="1" applyBorder="1" applyAlignment="1">
      <alignment horizontal="left" vertical="top"/>
    </xf>
    <xf numFmtId="0" fontId="90" fillId="0" borderId="36" xfId="242" applyFont="1" applyBorder="1" applyAlignment="1">
      <alignment vertical="top" wrapText="1"/>
    </xf>
    <xf numFmtId="49" fontId="90" fillId="0" borderId="36" xfId="242" applyNumberFormat="1" applyFont="1" applyBorder="1" applyAlignment="1">
      <alignment horizontal="center" vertical="center"/>
    </xf>
    <xf numFmtId="3" fontId="90" fillId="0" borderId="36" xfId="242" applyNumberFormat="1" applyFont="1" applyBorder="1" applyAlignment="1">
      <alignment horizontal="center" vertical="center"/>
    </xf>
    <xf numFmtId="4" fontId="90" fillId="0" borderId="36" xfId="242" applyNumberFormat="1" applyFont="1" applyBorder="1" applyAlignment="1">
      <alignment horizontal="center" vertical="center"/>
    </xf>
    <xf numFmtId="0" fontId="91" fillId="0" borderId="36" xfId="242" applyFont="1" applyBorder="1" applyAlignment="1">
      <alignment horizontal="left" vertical="top" wrapText="1"/>
    </xf>
    <xf numFmtId="4" fontId="91" fillId="0" borderId="36" xfId="242" applyNumberFormat="1" applyFont="1" applyBorder="1" applyAlignment="1">
      <alignment horizontal="center" vertical="center"/>
    </xf>
    <xf numFmtId="0" fontId="90" fillId="0" borderId="36" xfId="242" applyFont="1" applyBorder="1" applyAlignment="1">
      <alignment horizontal="left" vertical="top" wrapText="1"/>
    </xf>
    <xf numFmtId="0" fontId="91" fillId="0" borderId="36" xfId="242" applyFont="1" applyBorder="1" applyAlignment="1">
      <alignment horizontal="center" vertical="center"/>
    </xf>
    <xf numFmtId="4" fontId="91" fillId="0" borderId="36" xfId="242" applyNumberFormat="1" applyFont="1" applyBorder="1" applyAlignment="1">
      <alignment horizontal="center" vertical="center" wrapText="1"/>
    </xf>
    <xf numFmtId="3" fontId="91" fillId="0" borderId="0" xfId="242" applyNumberFormat="1" applyFont="1" applyProtection="1">
      <protection locked="0"/>
    </xf>
    <xf numFmtId="181" fontId="101" fillId="0" borderId="0" xfId="242" applyNumberFormat="1" applyFont="1" applyProtection="1">
      <protection locked="0"/>
    </xf>
    <xf numFmtId="0" fontId="91" fillId="0" borderId="0" xfId="242" applyFont="1" applyProtection="1">
      <protection locked="0"/>
    </xf>
    <xf numFmtId="180" fontId="101" fillId="0" borderId="0" xfId="242" applyNumberFormat="1" applyFont="1" applyProtection="1">
      <protection locked="0"/>
    </xf>
    <xf numFmtId="180" fontId="91" fillId="0" borderId="0" xfId="242" applyNumberFormat="1" applyFont="1" applyProtection="1">
      <protection locked="0"/>
    </xf>
    <xf numFmtId="0" fontId="91" fillId="0" borderId="36" xfId="242" applyFont="1" applyBorder="1" applyAlignment="1">
      <alignment horizontal="center" vertical="center" wrapText="1"/>
    </xf>
    <xf numFmtId="0" fontId="91" fillId="0" borderId="36" xfId="242" quotePrefix="1" applyFont="1" applyBorder="1" applyAlignment="1">
      <alignment horizontal="left" vertical="top" wrapText="1"/>
    </xf>
    <xf numFmtId="49" fontId="91" fillId="0" borderId="37" xfId="242" applyNumberFormat="1" applyFont="1" applyBorder="1" applyAlignment="1">
      <alignment horizontal="left" vertical="top"/>
    </xf>
    <xf numFmtId="0" fontId="91" fillId="0" borderId="37" xfId="242" applyFont="1" applyBorder="1" applyAlignment="1">
      <alignment horizontal="left" vertical="top" wrapText="1"/>
    </xf>
    <xf numFmtId="0" fontId="91" fillId="0" borderId="37" xfId="242" applyFont="1" applyBorder="1" applyAlignment="1">
      <alignment horizontal="center" vertical="center" wrapText="1"/>
    </xf>
    <xf numFmtId="4" fontId="90" fillId="0" borderId="37" xfId="242" applyNumberFormat="1" applyFont="1" applyBorder="1" applyAlignment="1">
      <alignment horizontal="center" vertical="center"/>
    </xf>
    <xf numFmtId="2" fontId="101" fillId="0" borderId="0" xfId="242" applyNumberFormat="1" applyFont="1" applyProtection="1">
      <protection locked="0"/>
    </xf>
    <xf numFmtId="0" fontId="100" fillId="0" borderId="0" xfId="242" applyFont="1" applyProtection="1">
      <protection locked="0"/>
    </xf>
    <xf numFmtId="0" fontId="90" fillId="0" borderId="33" xfId="242" applyFont="1" applyBorder="1" applyAlignment="1">
      <alignment horizontal="left" wrapText="1"/>
    </xf>
    <xf numFmtId="0" fontId="90" fillId="0" borderId="0" xfId="242" applyFont="1" applyAlignment="1">
      <alignment vertical="top" wrapText="1"/>
    </xf>
    <xf numFmtId="49" fontId="90" fillId="0" borderId="32" xfId="242" applyNumberFormat="1" applyFont="1" applyBorder="1" applyAlignment="1">
      <alignment horizontal="center" vertical="center"/>
    </xf>
    <xf numFmtId="3" fontId="90" fillId="0" borderId="0" xfId="242" applyNumberFormat="1" applyFont="1" applyAlignment="1">
      <alignment horizontal="center" vertical="center"/>
    </xf>
    <xf numFmtId="4" fontId="90" fillId="0" borderId="29" xfId="242" applyNumberFormat="1" applyFont="1" applyBorder="1" applyAlignment="1">
      <alignment horizontal="center" vertical="center"/>
    </xf>
    <xf numFmtId="49" fontId="91" fillId="0" borderId="36" xfId="242" applyNumberFormat="1" applyFont="1" applyBorder="1" applyAlignment="1">
      <alignment horizontal="left" vertical="top" wrapText="1"/>
    </xf>
    <xf numFmtId="0" fontId="91" fillId="0" borderId="36" xfId="242" applyFont="1" applyBorder="1" applyAlignment="1">
      <alignment horizontal="left" vertical="top"/>
    </xf>
    <xf numFmtId="49" fontId="91" fillId="0" borderId="36" xfId="242" quotePrefix="1" applyNumberFormat="1" applyFont="1" applyBorder="1" applyAlignment="1">
      <alignment horizontal="left" vertical="top"/>
    </xf>
    <xf numFmtId="49" fontId="90" fillId="0" borderId="36" xfId="242" applyNumberFormat="1" applyFont="1" applyBorder="1" applyAlignment="1">
      <alignment horizontal="left" vertical="top" wrapText="1"/>
    </xf>
    <xf numFmtId="4" fontId="99" fillId="0" borderId="36" xfId="242" applyNumberFormat="1" applyFont="1" applyBorder="1" applyAlignment="1">
      <alignment horizontal="center" vertical="center"/>
    </xf>
    <xf numFmtId="0" fontId="102" fillId="0" borderId="36" xfId="242" applyFont="1" applyBorder="1" applyAlignment="1">
      <alignment horizontal="left" vertical="top" wrapText="1"/>
    </xf>
    <xf numFmtId="0" fontId="91" fillId="0" borderId="36" xfId="242" applyFont="1" applyBorder="1"/>
    <xf numFmtId="0" fontId="91" fillId="0" borderId="36" xfId="0" applyFont="1" applyBorder="1" applyAlignment="1">
      <alignment horizontal="justify"/>
    </xf>
    <xf numFmtId="49" fontId="90" fillId="0" borderId="37" xfId="242" applyNumberFormat="1" applyFont="1" applyBorder="1" applyAlignment="1">
      <alignment horizontal="left" vertical="top"/>
    </xf>
    <xf numFmtId="0" fontId="90" fillId="0" borderId="37" xfId="242" applyFont="1" applyBorder="1" applyAlignment="1">
      <alignment vertical="top" wrapText="1"/>
    </xf>
    <xf numFmtId="4" fontId="91" fillId="0" borderId="37" xfId="242" applyNumberFormat="1" applyFont="1" applyBorder="1" applyAlignment="1">
      <alignment horizontal="center" vertical="center" wrapText="1"/>
    </xf>
    <xf numFmtId="14" fontId="90" fillId="31" borderId="25" xfId="242" applyNumberFormat="1" applyFont="1" applyFill="1" applyBorder="1" applyAlignment="1">
      <alignment horizontal="left" vertical="top" wrapText="1"/>
    </xf>
    <xf numFmtId="49" fontId="91" fillId="0" borderId="28" xfId="243" applyNumberFormat="1" applyFont="1" applyBorder="1" applyAlignment="1">
      <alignment vertical="top"/>
    </xf>
    <xf numFmtId="0" fontId="91" fillId="0" borderId="27" xfId="242" applyFont="1" applyBorder="1" applyAlignment="1">
      <alignment horizontal="center" vertical="center"/>
    </xf>
    <xf numFmtId="0" fontId="91" fillId="0" borderId="0" xfId="242" applyFont="1" applyAlignment="1">
      <alignment horizontal="center" vertical="center"/>
    </xf>
    <xf numFmtId="4" fontId="91" fillId="0" borderId="28" xfId="242" applyNumberFormat="1" applyFont="1" applyBorder="1" applyAlignment="1" applyProtection="1">
      <alignment horizontal="center" vertical="center"/>
      <protection locked="0"/>
    </xf>
    <xf numFmtId="4" fontId="91" fillId="0" borderId="26" xfId="242" applyNumberFormat="1" applyFont="1" applyBorder="1" applyAlignment="1">
      <alignment horizontal="center" vertical="center"/>
    </xf>
    <xf numFmtId="3" fontId="91" fillId="0" borderId="36" xfId="242" applyNumberFormat="1" applyFont="1" applyBorder="1" applyAlignment="1">
      <alignment horizontal="center" vertical="center" wrapText="1"/>
    </xf>
    <xf numFmtId="49" fontId="91" fillId="0" borderId="37" xfId="242" applyNumberFormat="1" applyFont="1" applyBorder="1" applyAlignment="1">
      <alignment horizontal="left" vertical="top" wrapText="1"/>
    </xf>
    <xf numFmtId="0" fontId="91" fillId="0" borderId="37" xfId="242" applyFont="1" applyBorder="1" applyAlignment="1">
      <alignment vertical="top" wrapText="1"/>
    </xf>
    <xf numFmtId="49" fontId="91" fillId="0" borderId="37" xfId="242" applyNumberFormat="1" applyFont="1" applyBorder="1" applyAlignment="1">
      <alignment horizontal="center" vertical="center"/>
    </xf>
    <xf numFmtId="3" fontId="91" fillId="0" borderId="37" xfId="242" applyNumberFormat="1" applyFont="1" applyBorder="1" applyAlignment="1">
      <alignment horizontal="center" vertical="center"/>
    </xf>
    <xf numFmtId="4" fontId="91" fillId="0" borderId="37" xfId="242" applyNumberFormat="1" applyFont="1" applyBorder="1" applyAlignment="1">
      <alignment horizontal="center" vertical="center"/>
    </xf>
    <xf numFmtId="49" fontId="91" fillId="0" borderId="33" xfId="242" applyNumberFormat="1" applyFont="1" applyBorder="1" applyAlignment="1">
      <alignment horizontal="left" vertical="top" wrapText="1"/>
    </xf>
    <xf numFmtId="0" fontId="91" fillId="0" borderId="0" xfId="242" applyFont="1" applyAlignment="1">
      <alignment vertical="top" wrapText="1"/>
    </xf>
    <xf numFmtId="49" fontId="91" fillId="0" borderId="32" xfId="242" applyNumberFormat="1" applyFont="1" applyBorder="1" applyAlignment="1">
      <alignment horizontal="center" vertical="center"/>
    </xf>
    <xf numFmtId="3" fontId="91" fillId="0" borderId="0" xfId="242" applyNumberFormat="1" applyFont="1" applyAlignment="1">
      <alignment horizontal="center" vertical="center"/>
    </xf>
    <xf numFmtId="0" fontId="90" fillId="30" borderId="25" xfId="242" applyFont="1" applyFill="1" applyBorder="1" applyAlignment="1">
      <alignment horizontal="left" vertical="top" wrapText="1"/>
    </xf>
    <xf numFmtId="0" fontId="90" fillId="30" borderId="10" xfId="242" applyFont="1" applyFill="1" applyBorder="1" applyAlignment="1">
      <alignment vertical="top" wrapText="1"/>
    </xf>
    <xf numFmtId="49" fontId="90" fillId="30" borderId="24" xfId="242" applyNumberFormat="1" applyFont="1" applyFill="1" applyBorder="1" applyAlignment="1">
      <alignment horizontal="center" vertical="center"/>
    </xf>
    <xf numFmtId="3" fontId="90" fillId="30" borderId="10" xfId="242" applyNumberFormat="1" applyFont="1" applyFill="1" applyBorder="1" applyAlignment="1">
      <alignment horizontal="center" vertical="center"/>
    </xf>
    <xf numFmtId="4" fontId="90" fillId="30" borderId="40" xfId="242" applyNumberFormat="1" applyFont="1" applyFill="1" applyBorder="1" applyAlignment="1">
      <alignment horizontal="center" vertical="center"/>
    </xf>
    <xf numFmtId="0" fontId="91" fillId="0" borderId="0" xfId="0" applyFont="1" applyAlignment="1">
      <alignment horizontal="justify" vertical="top"/>
    </xf>
    <xf numFmtId="49" fontId="91" fillId="0" borderId="36" xfId="242" applyNumberFormat="1" applyFont="1" applyBorder="1"/>
    <xf numFmtId="49" fontId="91" fillId="0" borderId="14" xfId="242" applyNumberFormat="1" applyFont="1" applyBorder="1"/>
    <xf numFmtId="0" fontId="91" fillId="0" borderId="13" xfId="242" applyFont="1" applyBorder="1" applyAlignment="1">
      <alignment horizontal="left" vertical="top"/>
    </xf>
    <xf numFmtId="4" fontId="91" fillId="0" borderId="13" xfId="242" applyNumberFormat="1" applyFont="1" applyBorder="1" applyAlignment="1">
      <alignment vertical="top"/>
    </xf>
    <xf numFmtId="0" fontId="97" fillId="30" borderId="20" xfId="0" applyFont="1" applyFill="1" applyBorder="1" applyAlignment="1">
      <alignment vertical="top"/>
    </xf>
    <xf numFmtId="179" fontId="97" fillId="30" borderId="22" xfId="0" applyNumberFormat="1" applyFont="1" applyFill="1" applyBorder="1" applyAlignment="1">
      <alignment vertical="top"/>
    </xf>
    <xf numFmtId="179" fontId="97" fillId="30" borderId="49" xfId="0" applyNumberFormat="1" applyFont="1" applyFill="1" applyBorder="1" applyAlignment="1">
      <alignment vertical="top"/>
    </xf>
    <xf numFmtId="0" fontId="97" fillId="0" borderId="14" xfId="0" applyFont="1" applyBorder="1"/>
    <xf numFmtId="179" fontId="97" fillId="0" borderId="30" xfId="0" applyNumberFormat="1" applyFont="1" applyBorder="1" applyAlignment="1">
      <alignment vertical="top"/>
    </xf>
    <xf numFmtId="179" fontId="97" fillId="0" borderId="36" xfId="0" applyNumberFormat="1" applyFont="1" applyBorder="1" applyAlignment="1">
      <alignment vertical="top"/>
    </xf>
    <xf numFmtId="179" fontId="97" fillId="0" borderId="36" xfId="0" applyNumberFormat="1" applyFont="1" applyBorder="1" applyAlignment="1">
      <alignment horizontal="center" vertical="center"/>
    </xf>
    <xf numFmtId="0" fontId="97" fillId="0" borderId="51" xfId="0" applyFont="1" applyBorder="1"/>
    <xf numFmtId="179" fontId="97" fillId="0" borderId="53" xfId="0" applyNumberFormat="1" applyFont="1" applyBorder="1" applyAlignment="1">
      <alignment vertical="top"/>
    </xf>
    <xf numFmtId="179" fontId="97" fillId="0" borderId="50" xfId="0" applyNumberFormat="1" applyFont="1" applyBorder="1" applyAlignment="1">
      <alignment horizontal="center" vertical="center"/>
    </xf>
    <xf numFmtId="0" fontId="97" fillId="0" borderId="21" xfId="0" applyFont="1" applyBorder="1"/>
    <xf numFmtId="0" fontId="97" fillId="0" borderId="20" xfId="0" applyFont="1" applyBorder="1"/>
    <xf numFmtId="179" fontId="97" fillId="0" borderId="20" xfId="0" applyNumberFormat="1" applyFont="1" applyBorder="1" applyAlignment="1">
      <alignment vertical="top"/>
    </xf>
    <xf numFmtId="0" fontId="97" fillId="0" borderId="0" xfId="0" applyFont="1" applyAlignment="1">
      <alignment vertical="top"/>
    </xf>
    <xf numFmtId="179" fontId="97" fillId="0" borderId="0" xfId="0" applyNumberFormat="1" applyFont="1" applyAlignment="1">
      <alignment vertical="top"/>
    </xf>
    <xf numFmtId="4" fontId="90" fillId="31" borderId="10" xfId="242" applyNumberFormat="1" applyFont="1" applyFill="1" applyBorder="1" applyAlignment="1" applyProtection="1">
      <alignment horizontal="center" vertical="center"/>
      <protection locked="0"/>
    </xf>
    <xf numFmtId="4" fontId="90" fillId="0" borderId="36" xfId="242" applyNumberFormat="1" applyFont="1" applyBorder="1" applyAlignment="1" applyProtection="1">
      <alignment horizontal="center" vertical="center"/>
      <protection locked="0"/>
    </xf>
    <xf numFmtId="4" fontId="90" fillId="0" borderId="37" xfId="242" applyNumberFormat="1" applyFont="1" applyBorder="1" applyAlignment="1" applyProtection="1">
      <alignment horizontal="center" vertical="center"/>
      <protection locked="0"/>
    </xf>
    <xf numFmtId="4" fontId="90" fillId="0" borderId="31" xfId="242" applyNumberFormat="1" applyFont="1" applyBorder="1" applyAlignment="1" applyProtection="1">
      <alignment horizontal="center" vertical="center"/>
      <protection locked="0"/>
    </xf>
    <xf numFmtId="4" fontId="90" fillId="31" borderId="58" xfId="242" applyNumberFormat="1" applyFont="1" applyFill="1" applyBorder="1" applyAlignment="1" applyProtection="1">
      <alignment horizontal="center" vertical="center"/>
      <protection locked="0"/>
    </xf>
    <xf numFmtId="4" fontId="90" fillId="0" borderId="59" xfId="242" applyNumberFormat="1" applyFont="1" applyBorder="1" applyAlignment="1" applyProtection="1">
      <alignment horizontal="center" vertical="center"/>
      <protection locked="0"/>
    </xf>
    <xf numFmtId="4" fontId="90" fillId="31" borderId="10" xfId="242" applyNumberFormat="1" applyFont="1" applyFill="1" applyBorder="1" applyAlignment="1">
      <alignment horizontal="center" vertical="center"/>
    </xf>
    <xf numFmtId="4" fontId="90" fillId="0" borderId="33" xfId="242" applyNumberFormat="1" applyFont="1" applyBorder="1" applyAlignment="1">
      <alignment horizontal="center" vertical="center"/>
    </xf>
    <xf numFmtId="4" fontId="90" fillId="30" borderId="10" xfId="242" applyNumberFormat="1" applyFont="1" applyFill="1" applyBorder="1" applyAlignment="1">
      <alignment horizontal="center" vertical="center"/>
    </xf>
    <xf numFmtId="49" fontId="90" fillId="31" borderId="66" xfId="242" applyNumberFormat="1" applyFont="1" applyFill="1" applyBorder="1" applyAlignment="1">
      <alignment vertical="center"/>
    </xf>
    <xf numFmtId="49" fontId="90" fillId="31" borderId="10" xfId="242" applyNumberFormat="1" applyFont="1" applyFill="1" applyBorder="1" applyAlignment="1">
      <alignment vertical="center"/>
    </xf>
    <xf numFmtId="49" fontId="90" fillId="31" borderId="63" xfId="242" applyNumberFormat="1" applyFont="1" applyFill="1" applyBorder="1" applyAlignment="1">
      <alignment vertical="center"/>
    </xf>
    <xf numFmtId="4" fontId="91" fillId="0" borderId="30" xfId="242" applyNumberFormat="1" applyFont="1" applyBorder="1" applyAlignment="1">
      <alignment horizontal="right" vertical="top"/>
    </xf>
    <xf numFmtId="0" fontId="90" fillId="30" borderId="20" xfId="0" applyFont="1" applyFill="1" applyBorder="1" applyAlignment="1">
      <alignment vertical="center"/>
    </xf>
    <xf numFmtId="0" fontId="90" fillId="0" borderId="0" xfId="0" applyFont="1"/>
    <xf numFmtId="49" fontId="91" fillId="29" borderId="16" xfId="242" applyNumberFormat="1" applyFont="1" applyFill="1" applyBorder="1" applyAlignment="1">
      <alignment horizontal="left" vertical="top"/>
    </xf>
    <xf numFmtId="0" fontId="91" fillId="29" borderId="16" xfId="250" applyFont="1" applyFill="1" applyBorder="1"/>
    <xf numFmtId="4" fontId="91" fillId="29" borderId="16" xfId="242" applyNumberFormat="1" applyFont="1" applyFill="1" applyBorder="1" applyAlignment="1">
      <alignment horizontal="right" vertical="top"/>
    </xf>
    <xf numFmtId="4" fontId="91" fillId="29" borderId="16" xfId="242" applyNumberFormat="1" applyFont="1" applyFill="1" applyBorder="1" applyAlignment="1">
      <alignment vertical="top"/>
    </xf>
    <xf numFmtId="0" fontId="97" fillId="0" borderId="36" xfId="0" applyFont="1" applyBorder="1" applyAlignment="1">
      <alignment horizontal="left" vertical="top" wrapText="1"/>
    </xf>
    <xf numFmtId="4" fontId="91" fillId="0" borderId="36" xfId="242" applyNumberFormat="1" applyFont="1" applyBorder="1" applyAlignment="1">
      <alignment horizontal="right" vertical="top"/>
    </xf>
    <xf numFmtId="4" fontId="91" fillId="0" borderId="36" xfId="242" applyNumberFormat="1" applyFont="1" applyBorder="1" applyAlignment="1">
      <alignment vertical="top"/>
    </xf>
    <xf numFmtId="0" fontId="97" fillId="0" borderId="36" xfId="0" quotePrefix="1" applyFont="1" applyBorder="1" applyAlignment="1">
      <alignment horizontal="left" vertical="top" wrapText="1"/>
    </xf>
    <xf numFmtId="0" fontId="99" fillId="0" borderId="37" xfId="0" applyFont="1" applyBorder="1" applyAlignment="1">
      <alignment horizontal="left" vertical="top" wrapText="1"/>
    </xf>
    <xf numFmtId="49" fontId="91" fillId="0" borderId="36" xfId="243" applyNumberFormat="1" applyFont="1" applyBorder="1" applyAlignment="1">
      <alignment horizontal="left" vertical="top"/>
    </xf>
    <xf numFmtId="4" fontId="90" fillId="24" borderId="36" xfId="253" applyFont="1" applyFill="1" applyBorder="1" applyAlignment="1">
      <alignment vertical="top" wrapText="1"/>
    </xf>
    <xf numFmtId="4" fontId="90" fillId="24" borderId="36" xfId="253" applyFont="1" applyFill="1" applyBorder="1" applyAlignment="1">
      <alignment horizontal="center" vertical="center" wrapText="1"/>
    </xf>
    <xf numFmtId="3" fontId="90" fillId="24" borderId="36" xfId="253" applyNumberFormat="1" applyFont="1" applyFill="1" applyBorder="1" applyAlignment="1">
      <alignment horizontal="center" vertical="center" wrapText="1"/>
    </xf>
    <xf numFmtId="4" fontId="90" fillId="24" borderId="36" xfId="253" applyFont="1" applyFill="1" applyBorder="1" applyAlignment="1" applyProtection="1">
      <alignment horizontal="center" vertical="center" wrapText="1"/>
      <protection locked="0"/>
    </xf>
    <xf numFmtId="4" fontId="90" fillId="0" borderId="36" xfId="253" applyFont="1" applyBorder="1" applyAlignment="1">
      <alignment vertical="top" wrapText="1"/>
    </xf>
    <xf numFmtId="0" fontId="91" fillId="0" borderId="36" xfId="246" applyFont="1" applyBorder="1" applyAlignment="1">
      <alignment horizontal="center" vertical="center"/>
    </xf>
    <xf numFmtId="3" fontId="91" fillId="0" borderId="36" xfId="246" applyNumberFormat="1" applyFont="1" applyBorder="1" applyAlignment="1">
      <alignment horizontal="center" vertical="center"/>
    </xf>
    <xf numFmtId="4" fontId="91" fillId="0" borderId="36" xfId="246" applyNumberFormat="1" applyFont="1" applyBorder="1" applyAlignment="1" applyProtection="1">
      <alignment horizontal="center" vertical="center"/>
      <protection locked="0"/>
    </xf>
    <xf numFmtId="4" fontId="91" fillId="0" borderId="36" xfId="246" applyNumberFormat="1" applyFont="1" applyBorder="1" applyAlignment="1">
      <alignment horizontal="center" vertical="center"/>
    </xf>
    <xf numFmtId="4" fontId="91" fillId="0" borderId="36" xfId="253" applyFont="1" applyBorder="1" applyAlignment="1">
      <alignment horizontal="justify" vertical="top"/>
    </xf>
    <xf numFmtId="4" fontId="91" fillId="0" borderId="36" xfId="253" applyFont="1" applyBorder="1">
      <alignment vertical="top"/>
    </xf>
    <xf numFmtId="4" fontId="91" fillId="0" borderId="36" xfId="253" applyFont="1" applyBorder="1" applyAlignment="1">
      <alignment horizontal="justify" vertical="center"/>
    </xf>
    <xf numFmtId="0" fontId="90" fillId="0" borderId="36" xfId="251" quotePrefix="1" applyFont="1" applyBorder="1" applyAlignment="1">
      <alignment horizontal="justify" vertical="top"/>
    </xf>
    <xf numFmtId="0" fontId="91" fillId="0" borderId="36" xfId="0" applyFont="1" applyBorder="1" applyAlignment="1">
      <alignment vertical="top" wrapText="1"/>
    </xf>
    <xf numFmtId="0" fontId="98" fillId="0" borderId="36" xfId="0" applyFont="1" applyBorder="1" applyAlignment="1">
      <alignment vertical="top" wrapText="1"/>
    </xf>
    <xf numFmtId="0" fontId="91" fillId="0" borderId="36" xfId="0" quotePrefix="1" applyFont="1" applyBorder="1" applyAlignment="1">
      <alignment vertical="top" wrapText="1"/>
    </xf>
    <xf numFmtId="0" fontId="92" fillId="0" borderId="36" xfId="0" applyFont="1" applyBorder="1" applyAlignment="1">
      <alignment vertical="top" wrapText="1"/>
    </xf>
    <xf numFmtId="0" fontId="90" fillId="0" borderId="36" xfId="231" applyFont="1" applyBorder="1" applyAlignment="1" applyProtection="1">
      <alignment wrapText="1"/>
    </xf>
    <xf numFmtId="0" fontId="91" fillId="0" borderId="36" xfId="231" applyNumberFormat="1" applyFont="1" applyBorder="1" applyAlignment="1" applyProtection="1"/>
    <xf numFmtId="0" fontId="91" fillId="0" borderId="36" xfId="248" applyFont="1" applyBorder="1" applyAlignment="1">
      <alignment wrapText="1"/>
    </xf>
    <xf numFmtId="0" fontId="97" fillId="0" borderId="36" xfId="248" applyFont="1" applyBorder="1"/>
    <xf numFmtId="0" fontId="90" fillId="0" borderId="36" xfId="248" applyFont="1" applyBorder="1" applyAlignment="1">
      <alignment wrapText="1"/>
    </xf>
    <xf numFmtId="0" fontId="91" fillId="0" borderId="36" xfId="248" applyFont="1" applyBorder="1"/>
    <xf numFmtId="0" fontId="91" fillId="0" borderId="36" xfId="231" applyFont="1" applyBorder="1" applyAlignment="1" applyProtection="1">
      <alignment wrapText="1"/>
    </xf>
    <xf numFmtId="0" fontId="91" fillId="0" borderId="36" xfId="0" applyFont="1" applyBorder="1" applyAlignment="1">
      <alignment horizontal="justify" vertical="top"/>
    </xf>
    <xf numFmtId="0" fontId="99" fillId="0" borderId="36" xfId="0" applyFont="1" applyBorder="1" applyAlignment="1">
      <alignment horizontal="left" vertical="top" wrapText="1"/>
    </xf>
    <xf numFmtId="0" fontId="91" fillId="0" borderId="36" xfId="255" applyNumberFormat="1" applyFont="1" applyFill="1" applyBorder="1" applyAlignment="1" applyProtection="1">
      <alignment horizontal="center" vertical="center"/>
    </xf>
    <xf numFmtId="0" fontId="90" fillId="0" borderId="36" xfId="252" applyFont="1" applyBorder="1" applyAlignment="1">
      <alignment wrapText="1"/>
    </xf>
    <xf numFmtId="0" fontId="91" fillId="0" borderId="36" xfId="252" applyFont="1" applyBorder="1" applyAlignment="1">
      <alignment wrapText="1"/>
    </xf>
    <xf numFmtId="0" fontId="90" fillId="0" borderId="36" xfId="245" applyFont="1" applyBorder="1" applyAlignment="1">
      <alignment vertical="top" wrapText="1"/>
    </xf>
    <xf numFmtId="0" fontId="91" fillId="0" borderId="36" xfId="245" applyFont="1" applyBorder="1" applyAlignment="1">
      <alignment vertical="top" wrapText="1"/>
    </xf>
    <xf numFmtId="0" fontId="90" fillId="0" borderId="36" xfId="252" quotePrefix="1" applyFont="1" applyBorder="1"/>
    <xf numFmtId="0" fontId="91" fillId="0" borderId="36" xfId="252" quotePrefix="1" applyFont="1" applyBorder="1"/>
    <xf numFmtId="0" fontId="91" fillId="0" borderId="36" xfId="252" applyFont="1" applyBorder="1"/>
    <xf numFmtId="49" fontId="91" fillId="0" borderId="37" xfId="243" applyNumberFormat="1" applyFont="1" applyBorder="1" applyAlignment="1">
      <alignment horizontal="left" vertical="top"/>
    </xf>
    <xf numFmtId="4" fontId="91" fillId="0" borderId="37" xfId="253" applyFont="1" applyBorder="1">
      <alignment vertical="top"/>
    </xf>
    <xf numFmtId="0" fontId="91" fillId="0" borderId="37" xfId="246" applyFont="1" applyBorder="1" applyAlignment="1">
      <alignment horizontal="center" vertical="center"/>
    </xf>
    <xf numFmtId="3" fontId="91" fillId="0" borderId="37" xfId="246" applyNumberFormat="1" applyFont="1" applyBorder="1" applyAlignment="1">
      <alignment horizontal="center" vertical="center"/>
    </xf>
    <xf numFmtId="4" fontId="91" fillId="0" borderId="37" xfId="246" applyNumberFormat="1" applyFont="1" applyBorder="1" applyAlignment="1" applyProtection="1">
      <alignment horizontal="center" vertical="center"/>
      <protection locked="0"/>
    </xf>
    <xf numFmtId="4" fontId="91" fillId="0" borderId="37" xfId="246" applyNumberFormat="1" applyFont="1" applyBorder="1" applyAlignment="1">
      <alignment horizontal="center" vertical="center"/>
    </xf>
    <xf numFmtId="49" fontId="91" fillId="0" borderId="39" xfId="243" applyNumberFormat="1" applyFont="1" applyBorder="1" applyAlignment="1">
      <alignment vertical="top"/>
    </xf>
    <xf numFmtId="0" fontId="97" fillId="0" borderId="39" xfId="0" applyFont="1" applyBorder="1" applyAlignment="1">
      <alignment horizontal="left" vertical="top" wrapText="1"/>
    </xf>
    <xf numFmtId="0" fontId="91" fillId="0" borderId="39" xfId="242" applyFont="1" applyBorder="1" applyAlignment="1">
      <alignment horizontal="center" vertical="center"/>
    </xf>
    <xf numFmtId="4" fontId="91" fillId="0" borderId="60" xfId="242" applyNumberFormat="1" applyFont="1" applyBorder="1" applyAlignment="1" applyProtection="1">
      <alignment horizontal="center" vertical="center"/>
      <protection locked="0"/>
    </xf>
    <xf numFmtId="4" fontId="91" fillId="0" borderId="38" xfId="242" applyNumberFormat="1" applyFont="1" applyBorder="1" applyAlignment="1">
      <alignment horizontal="center" vertical="center"/>
    </xf>
    <xf numFmtId="0" fontId="91" fillId="0" borderId="36" xfId="0" applyFont="1" applyBorder="1" applyAlignment="1">
      <alignment horizontal="left" vertical="top" wrapText="1"/>
    </xf>
    <xf numFmtId="0" fontId="91" fillId="0" borderId="36" xfId="0" quotePrefix="1" applyFont="1" applyBorder="1" applyAlignment="1">
      <alignment horizontal="left" vertical="top" wrapText="1"/>
    </xf>
    <xf numFmtId="0" fontId="91" fillId="0" borderId="36" xfId="254" applyFont="1" applyBorder="1" applyAlignment="1">
      <alignment horizontal="left" vertical="justify" wrapText="1"/>
    </xf>
    <xf numFmtId="0" fontId="91" fillId="0" borderId="36" xfId="248" quotePrefix="1" applyFont="1" applyBorder="1" applyAlignment="1">
      <alignment wrapText="1"/>
    </xf>
    <xf numFmtId="0" fontId="97" fillId="0" borderId="36" xfId="0" applyFont="1" applyBorder="1" applyAlignment="1">
      <alignment horizontal="left" vertical="top"/>
    </xf>
    <xf numFmtId="0" fontId="90" fillId="0" borderId="36" xfId="251" applyFont="1" applyBorder="1" applyAlignment="1">
      <alignment vertical="top"/>
    </xf>
    <xf numFmtId="0" fontId="91" fillId="0" borderId="36" xfId="245" quotePrefix="1" applyFont="1" applyBorder="1" applyAlignment="1">
      <alignment vertical="top" wrapText="1"/>
    </xf>
    <xf numFmtId="49" fontId="91" fillId="0" borderId="36" xfId="251" applyNumberFormat="1" applyFont="1" applyBorder="1" applyAlignment="1">
      <alignment vertical="top"/>
    </xf>
    <xf numFmtId="49" fontId="91" fillId="0" borderId="36" xfId="251" quotePrefix="1" applyNumberFormat="1" applyFont="1" applyBorder="1" applyAlignment="1">
      <alignment vertical="top"/>
    </xf>
    <xf numFmtId="49" fontId="102" fillId="0" borderId="36" xfId="251" applyNumberFormat="1" applyFont="1" applyBorder="1" applyAlignment="1">
      <alignment vertical="top"/>
    </xf>
    <xf numFmtId="0" fontId="91" fillId="0" borderId="36" xfId="231" quotePrefix="1" applyNumberFormat="1" applyFont="1" applyBorder="1" applyAlignment="1" applyProtection="1"/>
    <xf numFmtId="0" fontId="90" fillId="0" borderId="36" xfId="0" applyFont="1" applyBorder="1" applyAlignment="1">
      <alignment horizontal="left" vertical="top" wrapText="1"/>
    </xf>
    <xf numFmtId="0" fontId="91" fillId="0" borderId="37" xfId="0" applyFont="1" applyBorder="1" applyAlignment="1">
      <alignment horizontal="left" vertical="top" wrapText="1"/>
    </xf>
    <xf numFmtId="4" fontId="91" fillId="0" borderId="57" xfId="242" applyNumberFormat="1" applyFont="1" applyBorder="1" applyAlignment="1" applyProtection="1">
      <alignment horizontal="center" vertical="center"/>
      <protection locked="0"/>
    </xf>
    <xf numFmtId="0" fontId="91" fillId="0" borderId="36" xfId="32" applyFont="1" applyBorder="1" applyAlignment="1">
      <alignment horizontal="justify" vertical="top"/>
    </xf>
    <xf numFmtId="0" fontId="91" fillId="0" borderId="36" xfId="0" applyFont="1" applyBorder="1" applyAlignment="1">
      <alignment horizontal="left" wrapText="1"/>
    </xf>
    <xf numFmtId="4" fontId="103" fillId="0" borderId="36" xfId="242" applyNumberFormat="1" applyFont="1" applyBorder="1" applyAlignment="1" applyProtection="1">
      <alignment horizontal="center" vertical="center"/>
      <protection locked="0"/>
    </xf>
    <xf numFmtId="4" fontId="103" fillId="0" borderId="36" xfId="242" applyNumberFormat="1" applyFont="1" applyBorder="1" applyAlignment="1">
      <alignment horizontal="center" vertical="center"/>
    </xf>
    <xf numFmtId="49" fontId="103" fillId="0" borderId="36" xfId="243" applyNumberFormat="1" applyFont="1" applyBorder="1" applyAlignment="1">
      <alignment vertical="top"/>
    </xf>
    <xf numFmtId="0" fontId="91" fillId="0" borderId="36" xfId="0" quotePrefix="1" applyFont="1" applyBorder="1" applyAlignment="1">
      <alignment horizontal="justify" vertical="top"/>
    </xf>
    <xf numFmtId="0" fontId="90" fillId="0" borderId="36" xfId="0" applyFont="1" applyBorder="1" applyAlignment="1">
      <alignment horizontal="justify" vertical="top"/>
    </xf>
    <xf numFmtId="0" fontId="90" fillId="0" borderId="36" xfId="0" applyFont="1" applyBorder="1" applyAlignment="1">
      <alignment horizontal="left" wrapText="1"/>
    </xf>
    <xf numFmtId="0" fontId="91" fillId="0" borderId="36" xfId="249" applyFont="1" applyBorder="1" applyAlignment="1">
      <alignment horizontal="center" vertical="center"/>
    </xf>
    <xf numFmtId="3" fontId="91" fillId="0" borderId="36" xfId="249" applyNumberFormat="1" applyFont="1" applyBorder="1" applyAlignment="1">
      <alignment horizontal="center" vertical="center"/>
    </xf>
    <xf numFmtId="49" fontId="90" fillId="0" borderId="36" xfId="243" applyNumberFormat="1" applyFont="1" applyBorder="1" applyAlignment="1">
      <alignment vertical="top"/>
    </xf>
    <xf numFmtId="0" fontId="91" fillId="0" borderId="36" xfId="0" applyFont="1" applyBorder="1"/>
    <xf numFmtId="0" fontId="97" fillId="0" borderId="36" xfId="0" applyFont="1" applyBorder="1" applyAlignment="1">
      <alignment horizontal="justify"/>
    </xf>
    <xf numFmtId="0" fontId="99" fillId="0" borderId="36" xfId="0" applyFont="1" applyBorder="1" applyAlignment="1">
      <alignment vertical="top" wrapText="1"/>
    </xf>
    <xf numFmtId="4" fontId="91" fillId="0" borderId="36" xfId="0" applyNumberFormat="1" applyFont="1" applyBorder="1" applyAlignment="1">
      <alignment vertical="top" wrapText="1"/>
    </xf>
    <xf numFmtId="0" fontId="97" fillId="0" borderId="36" xfId="0" applyFont="1" applyBorder="1" applyAlignment="1">
      <alignment wrapText="1"/>
    </xf>
    <xf numFmtId="49" fontId="90" fillId="0" borderId="36" xfId="243" applyNumberFormat="1" applyFont="1" applyBorder="1" applyAlignment="1">
      <alignment horizontal="left" vertical="top"/>
    </xf>
    <xf numFmtId="0" fontId="94" fillId="0" borderId="36" xfId="0" applyFont="1" applyBorder="1" applyAlignment="1">
      <alignment horizontal="justify" vertical="center"/>
    </xf>
    <xf numFmtId="0" fontId="107" fillId="0" borderId="36" xfId="247" applyFont="1" applyBorder="1" applyProtection="1"/>
    <xf numFmtId="0" fontId="91" fillId="0" borderId="36" xfId="247" applyNumberFormat="1" applyFont="1" applyBorder="1" applyAlignment="1" applyProtection="1">
      <alignment vertical="top" wrapText="1"/>
    </xf>
    <xf numFmtId="0" fontId="94" fillId="0" borderId="36" xfId="247" applyFont="1" applyBorder="1" applyAlignment="1" applyProtection="1">
      <alignment wrapText="1"/>
    </xf>
    <xf numFmtId="0" fontId="103" fillId="0" borderId="36" xfId="242" applyFont="1" applyBorder="1" applyAlignment="1">
      <alignment horizontal="center" vertical="center"/>
    </xf>
    <xf numFmtId="0" fontId="105" fillId="0" borderId="36" xfId="0" applyFont="1" applyBorder="1" applyAlignment="1">
      <alignment horizontal="left" vertical="top" wrapText="1"/>
    </xf>
    <xf numFmtId="49" fontId="91" fillId="0" borderId="36" xfId="244" applyNumberFormat="1" applyFont="1" applyBorder="1" applyAlignment="1">
      <alignment wrapText="1"/>
    </xf>
    <xf numFmtId="49" fontId="90" fillId="0" borderId="36" xfId="244" applyNumberFormat="1" applyFont="1" applyBorder="1" applyAlignment="1">
      <alignment wrapText="1"/>
    </xf>
    <xf numFmtId="0" fontId="91" fillId="0" borderId="36" xfId="244" applyFont="1" applyBorder="1" applyAlignment="1">
      <alignment wrapText="1"/>
    </xf>
    <xf numFmtId="0" fontId="91" fillId="0" borderId="36" xfId="244" applyFont="1" applyBorder="1" applyAlignment="1">
      <alignment vertical="top" wrapText="1"/>
    </xf>
    <xf numFmtId="0" fontId="91" fillId="0" borderId="36" xfId="244" quotePrefix="1" applyFont="1" applyBorder="1" applyAlignment="1">
      <alignment vertical="top" wrapText="1"/>
    </xf>
    <xf numFmtId="0" fontId="90" fillId="0" borderId="37" xfId="0" applyFont="1" applyBorder="1" applyAlignment="1">
      <alignment horizontal="justify" vertical="top"/>
    </xf>
    <xf numFmtId="0" fontId="90" fillId="0" borderId="0" xfId="0" applyFont="1" applyAlignment="1">
      <alignment horizontal="justify" vertical="top"/>
    </xf>
    <xf numFmtId="4" fontId="91" fillId="0" borderId="28" xfId="242" applyNumberFormat="1" applyFont="1" applyBorder="1" applyAlignment="1">
      <alignment horizontal="center" vertical="center"/>
    </xf>
    <xf numFmtId="49" fontId="91" fillId="0" borderId="0" xfId="242" applyNumberFormat="1" applyFont="1"/>
    <xf numFmtId="0" fontId="91" fillId="0" borderId="0" xfId="242" applyFont="1" applyAlignment="1">
      <alignment horizontal="left" vertical="top"/>
    </xf>
    <xf numFmtId="4" fontId="91" fillId="0" borderId="0" xfId="242" applyNumberFormat="1" applyFont="1" applyAlignment="1">
      <alignment vertical="top"/>
    </xf>
    <xf numFmtId="0" fontId="97" fillId="0" borderId="47" xfId="0" applyFont="1" applyBorder="1"/>
    <xf numFmtId="4" fontId="90" fillId="27" borderId="36" xfId="253" applyFont="1" applyFill="1" applyBorder="1" applyAlignment="1">
      <alignment vertical="top" wrapText="1"/>
    </xf>
    <xf numFmtId="16" fontId="90" fillId="0" borderId="36" xfId="0" quotePrefix="1" applyNumberFormat="1" applyFont="1" applyBorder="1" applyAlignment="1">
      <alignment horizontal="left" vertical="top"/>
    </xf>
    <xf numFmtId="16" fontId="90" fillId="0" borderId="50" xfId="0" quotePrefix="1" applyNumberFormat="1" applyFont="1" applyBorder="1" applyAlignment="1">
      <alignment horizontal="left" vertical="top"/>
    </xf>
    <xf numFmtId="0" fontId="108" fillId="0" borderId="36" xfId="0" applyFont="1" applyBorder="1" applyAlignment="1">
      <alignment horizontal="left" vertical="top" wrapText="1"/>
    </xf>
    <xf numFmtId="0" fontId="91" fillId="0" borderId="36" xfId="257" quotePrefix="1" applyNumberFormat="1" applyFont="1" applyFill="1" applyBorder="1" applyAlignment="1" applyProtection="1">
      <alignment horizontal="left" vertical="top" wrapText="1"/>
    </xf>
    <xf numFmtId="0" fontId="91" fillId="0" borderId="36" xfId="257" applyNumberFormat="1" applyFont="1" applyFill="1" applyBorder="1" applyAlignment="1" applyProtection="1">
      <alignment horizontal="left" vertical="top" wrapText="1"/>
    </xf>
    <xf numFmtId="0" fontId="109" fillId="0" borderId="36" xfId="257" applyNumberFormat="1" applyFont="1" applyFill="1" applyBorder="1" applyAlignment="1" applyProtection="1">
      <alignment horizontal="left" vertical="top" wrapText="1"/>
    </xf>
    <xf numFmtId="49" fontId="91" fillId="0" borderId="36" xfId="257" applyNumberFormat="1" applyFont="1" applyFill="1" applyBorder="1" applyAlignment="1" applyProtection="1">
      <alignment horizontal="left" vertical="top" wrapText="1"/>
    </xf>
    <xf numFmtId="49" fontId="91" fillId="0" borderId="36" xfId="257" quotePrefix="1" applyNumberFormat="1" applyFont="1" applyFill="1" applyBorder="1" applyAlignment="1" applyProtection="1">
      <alignment horizontal="left" vertical="top" wrapText="1"/>
    </xf>
    <xf numFmtId="0" fontId="90" fillId="0" borderId="36" xfId="265" applyFont="1" applyBorder="1"/>
    <xf numFmtId="0" fontId="91" fillId="0" borderId="36" xfId="265" applyFont="1" applyBorder="1"/>
    <xf numFmtId="0" fontId="91" fillId="0" borderId="36" xfId="265" quotePrefix="1" applyFont="1" applyBorder="1"/>
    <xf numFmtId="173" fontId="91" fillId="0" borderId="36" xfId="264" applyFont="1" applyFill="1" applyBorder="1" applyAlignment="1" applyProtection="1">
      <alignment horizontal="justify" vertical="top"/>
    </xf>
    <xf numFmtId="0" fontId="90" fillId="0" borderId="36" xfId="243" applyFont="1" applyBorder="1" applyAlignment="1">
      <alignment horizontal="justify"/>
    </xf>
    <xf numFmtId="0" fontId="91" fillId="0" borderId="36" xfId="243" quotePrefix="1" applyFont="1" applyBorder="1" applyAlignment="1">
      <alignment horizontal="justify"/>
    </xf>
    <xf numFmtId="0" fontId="87" fillId="0" borderId="36" xfId="0" applyFont="1" applyBorder="1" applyAlignment="1">
      <alignment vertical="top" wrapText="1"/>
    </xf>
    <xf numFmtId="0" fontId="92" fillId="0" borderId="36" xfId="0" applyFont="1" applyBorder="1" applyAlignment="1">
      <alignment horizontal="justify" vertical="top" wrapText="1"/>
    </xf>
    <xf numFmtId="0" fontId="91" fillId="0" borderId="36" xfId="0" applyFont="1" applyBorder="1" applyAlignment="1">
      <alignment horizontal="justify" vertical="top" wrapText="1"/>
    </xf>
    <xf numFmtId="0" fontId="91" fillId="0" borderId="37" xfId="243" quotePrefix="1" applyFont="1" applyBorder="1" applyAlignment="1">
      <alignment horizontal="justify"/>
    </xf>
    <xf numFmtId="49" fontId="91" fillId="0" borderId="60" xfId="243" applyNumberFormat="1" applyFont="1" applyBorder="1" applyAlignment="1">
      <alignment vertical="top"/>
    </xf>
    <xf numFmtId="0" fontId="97" fillId="0" borderId="60" xfId="0" applyFont="1" applyBorder="1" applyAlignment="1">
      <alignment horizontal="left" vertical="top" wrapText="1"/>
    </xf>
    <xf numFmtId="0" fontId="91" fillId="0" borderId="60" xfId="242" applyFont="1" applyBorder="1" applyAlignment="1">
      <alignment horizontal="center" vertical="center"/>
    </xf>
    <xf numFmtId="4" fontId="91" fillId="0" borderId="61" xfId="242" applyNumberFormat="1" applyFont="1" applyBorder="1" applyAlignment="1">
      <alignment horizontal="center" vertical="center"/>
    </xf>
    <xf numFmtId="0" fontId="95" fillId="0" borderId="0" xfId="0" applyFont="1"/>
    <xf numFmtId="49" fontId="87" fillId="0" borderId="36" xfId="0" applyNumberFormat="1" applyFont="1" applyBorder="1" applyAlignment="1">
      <alignment horizontal="left" vertical="top" wrapText="1"/>
    </xf>
    <xf numFmtId="0" fontId="87" fillId="0" borderId="36" xfId="0" applyFont="1" applyBorder="1" applyAlignment="1">
      <alignment horizontal="justify" vertical="top" wrapText="1"/>
    </xf>
    <xf numFmtId="0" fontId="92" fillId="0" borderId="36" xfId="0" applyFont="1" applyBorder="1" applyAlignment="1">
      <alignment horizontal="left" vertical="top" wrapText="1"/>
    </xf>
    <xf numFmtId="0" fontId="87" fillId="0" borderId="36" xfId="0" applyFont="1" applyBorder="1" applyAlignment="1">
      <alignment horizontal="left" vertical="top" wrapText="1"/>
    </xf>
    <xf numFmtId="49" fontId="87" fillId="24" borderId="36" xfId="0" applyNumberFormat="1" applyFont="1" applyFill="1" applyBorder="1" applyAlignment="1">
      <alignment horizontal="left" vertical="top"/>
    </xf>
    <xf numFmtId="0" fontId="87" fillId="24" borderId="36" xfId="0" applyFont="1" applyFill="1" applyBorder="1" applyAlignment="1">
      <alignment horizontal="left" vertical="top" wrapText="1"/>
    </xf>
    <xf numFmtId="0" fontId="92" fillId="24" borderId="36" xfId="0" applyFont="1" applyFill="1" applyBorder="1" applyAlignment="1">
      <alignment horizontal="center" vertical="center"/>
    </xf>
    <xf numFmtId="4" fontId="91" fillId="24" borderId="36" xfId="242" applyNumberFormat="1" applyFont="1" applyFill="1" applyBorder="1" applyAlignment="1" applyProtection="1">
      <alignment horizontal="center" vertical="center"/>
      <protection locked="0"/>
    </xf>
    <xf numFmtId="4" fontId="91" fillId="24" borderId="36" xfId="242" applyNumberFormat="1" applyFont="1" applyFill="1" applyBorder="1" applyAlignment="1">
      <alignment horizontal="center" vertical="center"/>
    </xf>
    <xf numFmtId="0" fontId="87" fillId="0" borderId="36" xfId="0" quotePrefix="1" applyFont="1" applyBorder="1" applyAlignment="1">
      <alignment horizontal="left" vertical="top" wrapText="1"/>
    </xf>
    <xf numFmtId="49" fontId="92" fillId="0" borderId="36" xfId="0" applyNumberFormat="1" applyFont="1" applyBorder="1" applyAlignment="1">
      <alignment horizontal="left" vertical="top"/>
    </xf>
    <xf numFmtId="49" fontId="91" fillId="0" borderId="36" xfId="0" applyNumberFormat="1" applyFont="1" applyBorder="1" applyAlignment="1">
      <alignment horizontal="left" vertical="top"/>
    </xf>
    <xf numFmtId="0" fontId="90" fillId="0" borderId="36" xfId="0" quotePrefix="1" applyFont="1" applyBorder="1" applyAlignment="1">
      <alignment horizontal="left" vertical="top" wrapText="1"/>
    </xf>
    <xf numFmtId="49" fontId="90" fillId="0" borderId="36" xfId="0" applyNumberFormat="1" applyFont="1" applyBorder="1" applyAlignment="1">
      <alignment vertical="top"/>
    </xf>
    <xf numFmtId="0" fontId="92" fillId="0" borderId="36" xfId="0" quotePrefix="1" applyFont="1" applyBorder="1" applyAlignment="1">
      <alignment horizontal="left" vertical="top" wrapText="1"/>
    </xf>
    <xf numFmtId="0" fontId="90" fillId="0" borderId="36" xfId="0" applyFont="1" applyBorder="1" applyAlignment="1">
      <alignment horizontal="justify" vertical="top" wrapText="1"/>
    </xf>
    <xf numFmtId="49" fontId="87" fillId="24" borderId="36" xfId="0" applyNumberFormat="1" applyFont="1" applyFill="1" applyBorder="1" applyAlignment="1">
      <alignment horizontal="left" vertical="top" wrapText="1"/>
    </xf>
    <xf numFmtId="0" fontId="87" fillId="24" borderId="36" xfId="0" quotePrefix="1" applyFont="1" applyFill="1" applyBorder="1" applyAlignment="1">
      <alignment horizontal="left" vertical="top" wrapText="1"/>
    </xf>
    <xf numFmtId="49" fontId="87" fillId="24" borderId="36" xfId="0" applyNumberFormat="1" applyFont="1" applyFill="1" applyBorder="1" applyAlignment="1">
      <alignment horizontal="center" vertical="center" wrapText="1"/>
    </xf>
    <xf numFmtId="0" fontId="87" fillId="24" borderId="36" xfId="0" applyFont="1" applyFill="1" applyBorder="1" applyAlignment="1">
      <alignment horizontal="center" vertical="center" wrapText="1"/>
    </xf>
    <xf numFmtId="49" fontId="87" fillId="25" borderId="36" xfId="0" applyNumberFormat="1" applyFont="1" applyFill="1" applyBorder="1" applyAlignment="1">
      <alignment horizontal="left" vertical="top" wrapText="1"/>
    </xf>
    <xf numFmtId="0" fontId="87" fillId="25" borderId="36" xfId="0" quotePrefix="1" applyFont="1" applyFill="1" applyBorder="1" applyAlignment="1">
      <alignment horizontal="left" vertical="top" wrapText="1"/>
    </xf>
    <xf numFmtId="49" fontId="87" fillId="25" borderId="36" xfId="0" applyNumberFormat="1" applyFont="1" applyFill="1" applyBorder="1" applyAlignment="1">
      <alignment horizontal="center" vertical="center" wrapText="1"/>
    </xf>
    <xf numFmtId="0" fontId="87" fillId="25" borderId="36" xfId="0" applyFont="1" applyFill="1" applyBorder="1" applyAlignment="1">
      <alignment horizontal="center" vertical="center" wrapText="1"/>
    </xf>
    <xf numFmtId="4" fontId="91" fillId="25" borderId="36" xfId="242" applyNumberFormat="1" applyFont="1" applyFill="1" applyBorder="1" applyAlignment="1" applyProtection="1">
      <alignment horizontal="center" vertical="center"/>
      <protection locked="0"/>
    </xf>
    <xf numFmtId="4" fontId="91" fillId="25" borderId="36" xfId="242" applyNumberFormat="1" applyFont="1" applyFill="1" applyBorder="1" applyAlignment="1">
      <alignment horizontal="center" vertical="center"/>
    </xf>
    <xf numFmtId="49" fontId="111" fillId="0" borderId="36" xfId="0" applyNumberFormat="1" applyFont="1" applyBorder="1" applyAlignment="1">
      <alignment horizontal="left" vertical="top" wrapText="1"/>
    </xf>
    <xf numFmtId="0" fontId="103" fillId="0" borderId="36" xfId="0" quotePrefix="1" applyFont="1" applyBorder="1" applyAlignment="1">
      <alignment horizontal="left" vertical="top" wrapText="1"/>
    </xf>
    <xf numFmtId="0" fontId="91" fillId="0" borderId="36" xfId="243" quotePrefix="1" applyFont="1" applyBorder="1"/>
    <xf numFmtId="0" fontId="87" fillId="25" borderId="36" xfId="0" applyFont="1" applyFill="1" applyBorder="1" applyAlignment="1">
      <alignment horizontal="left" vertical="top" wrapText="1"/>
    </xf>
    <xf numFmtId="0" fontId="87" fillId="25" borderId="36" xfId="0" applyFont="1" applyFill="1" applyBorder="1" applyAlignment="1">
      <alignment horizontal="justify" vertical="top" wrapText="1"/>
    </xf>
    <xf numFmtId="0" fontId="111" fillId="0" borderId="36" xfId="0" applyFont="1" applyBorder="1" applyAlignment="1">
      <alignment horizontal="left" vertical="top" wrapText="1"/>
    </xf>
    <xf numFmtId="0" fontId="87" fillId="25" borderId="36" xfId="0" applyFont="1" applyFill="1" applyBorder="1" applyAlignment="1">
      <alignment vertical="top" wrapText="1"/>
    </xf>
    <xf numFmtId="0" fontId="103" fillId="0" borderId="36" xfId="0" applyFont="1" applyBorder="1" applyAlignment="1">
      <alignment horizontal="left" vertical="top" wrapText="1"/>
    </xf>
    <xf numFmtId="0" fontId="87" fillId="24" borderId="36" xfId="0" applyFont="1" applyFill="1" applyBorder="1" applyAlignment="1">
      <alignment vertical="top" wrapText="1"/>
    </xf>
    <xf numFmtId="0" fontId="91" fillId="0" borderId="36" xfId="263" applyFont="1" applyBorder="1" applyAlignment="1">
      <alignment horizontal="left" vertical="top" wrapText="1"/>
    </xf>
    <xf numFmtId="49" fontId="87" fillId="0" borderId="36" xfId="0" applyNumberFormat="1" applyFont="1" applyBorder="1" applyAlignment="1">
      <alignment vertical="top" wrapText="1"/>
    </xf>
    <xf numFmtId="0" fontId="92" fillId="0" borderId="36" xfId="0" quotePrefix="1" applyFont="1" applyBorder="1" applyAlignment="1">
      <alignment vertical="top" wrapText="1"/>
    </xf>
    <xf numFmtId="0" fontId="111" fillId="0" borderId="36" xfId="0" applyFont="1" applyBorder="1" applyAlignment="1">
      <alignment vertical="top" wrapText="1"/>
    </xf>
    <xf numFmtId="49" fontId="111" fillId="0" borderId="36" xfId="0" quotePrefix="1" applyNumberFormat="1" applyFont="1" applyBorder="1" applyAlignment="1">
      <alignment horizontal="left" vertical="top" wrapText="1"/>
    </xf>
    <xf numFmtId="49" fontId="91" fillId="24" borderId="36" xfId="243" applyNumberFormat="1" applyFont="1" applyFill="1" applyBorder="1" applyAlignment="1">
      <alignment vertical="top"/>
    </xf>
    <xf numFmtId="0" fontId="87" fillId="24" borderId="36" xfId="0" applyFont="1" applyFill="1" applyBorder="1" applyAlignment="1">
      <alignment horizontal="justify" vertical="top" wrapText="1"/>
    </xf>
    <xf numFmtId="49" fontId="90" fillId="24" borderId="36" xfId="243" applyNumberFormat="1" applyFont="1" applyFill="1" applyBorder="1" applyAlignment="1">
      <alignment vertical="top"/>
    </xf>
    <xf numFmtId="4" fontId="90" fillId="24" borderId="36" xfId="242" applyNumberFormat="1" applyFont="1" applyFill="1" applyBorder="1" applyAlignment="1" applyProtection="1">
      <alignment horizontal="center" vertical="center"/>
      <protection locked="0"/>
    </xf>
    <xf numFmtId="4" fontId="90" fillId="24" borderId="36" xfId="242" applyNumberFormat="1" applyFont="1" applyFill="1" applyBorder="1" applyAlignment="1">
      <alignment horizontal="center" vertical="center"/>
    </xf>
    <xf numFmtId="0" fontId="111" fillId="24" borderId="36" xfId="0" applyFont="1" applyFill="1" applyBorder="1" applyAlignment="1">
      <alignment horizontal="left" vertical="top" wrapText="1"/>
    </xf>
    <xf numFmtId="0" fontId="90" fillId="24" borderId="36" xfId="0" applyFont="1" applyFill="1" applyBorder="1" applyAlignment="1">
      <alignment horizontal="justify" vertical="top" wrapText="1"/>
    </xf>
    <xf numFmtId="49" fontId="111" fillId="24" borderId="36" xfId="0" applyNumberFormat="1" applyFont="1" applyFill="1" applyBorder="1" applyAlignment="1">
      <alignment horizontal="center" vertical="center" wrapText="1"/>
    </xf>
    <xf numFmtId="0" fontId="111" fillId="24" borderId="36" xfId="0" applyFont="1" applyFill="1" applyBorder="1" applyAlignment="1">
      <alignment horizontal="center" vertical="center" wrapText="1"/>
    </xf>
    <xf numFmtId="0" fontId="103" fillId="0" borderId="36" xfId="0" applyFont="1" applyBorder="1" applyAlignment="1">
      <alignment horizontal="justify" vertical="top" wrapText="1"/>
    </xf>
    <xf numFmtId="0" fontId="91" fillId="0" borderId="36" xfId="263" applyFont="1" applyBorder="1" applyAlignment="1">
      <alignment horizontal="justify" vertical="top" wrapText="1"/>
    </xf>
    <xf numFmtId="0" fontId="111" fillId="0" borderId="36" xfId="263" applyFont="1" applyBorder="1" applyAlignment="1">
      <alignment vertical="top" wrapText="1"/>
    </xf>
    <xf numFmtId="49" fontId="111" fillId="0" borderId="36" xfId="0" applyNumberFormat="1" applyFont="1" applyBorder="1" applyAlignment="1">
      <alignment vertical="top" wrapText="1"/>
    </xf>
    <xf numFmtId="49" fontId="90" fillId="0" borderId="37" xfId="243" applyNumberFormat="1" applyFont="1" applyBorder="1" applyAlignment="1">
      <alignment horizontal="left" vertical="top"/>
    </xf>
    <xf numFmtId="0" fontId="91" fillId="0" borderId="37" xfId="243" quotePrefix="1" applyFont="1" applyBorder="1"/>
    <xf numFmtId="0" fontId="90" fillId="0" borderId="36" xfId="243" applyFont="1" applyBorder="1" applyAlignment="1">
      <alignment vertical="top"/>
    </xf>
    <xf numFmtId="0" fontId="97" fillId="0" borderId="36" xfId="57" applyFont="1" applyBorder="1" applyAlignment="1">
      <alignment vertical="top" wrapText="1"/>
    </xf>
    <xf numFmtId="0" fontId="91" fillId="0" borderId="36" xfId="243" applyFont="1" applyBorder="1" applyAlignment="1">
      <alignment vertical="top"/>
    </xf>
    <xf numFmtId="0" fontId="90" fillId="0" borderId="36" xfId="261" applyFont="1" applyBorder="1" applyAlignment="1">
      <alignment vertical="top" wrapText="1"/>
    </xf>
    <xf numFmtId="0" fontId="90" fillId="0" borderId="36" xfId="57" applyFont="1" applyBorder="1" applyAlignment="1">
      <alignment vertical="top" wrapText="1"/>
    </xf>
    <xf numFmtId="0" fontId="91" fillId="0" borderId="36" xfId="57" applyFont="1" applyBorder="1" applyAlignment="1">
      <alignment vertical="top" wrapText="1"/>
    </xf>
    <xf numFmtId="0" fontId="90" fillId="0" borderId="36" xfId="243" applyFont="1" applyBorder="1" applyAlignment="1">
      <alignment horizontal="justify" vertical="top"/>
    </xf>
    <xf numFmtId="0" fontId="97" fillId="0" borderId="36" xfId="57" quotePrefix="1" applyFont="1" applyBorder="1" applyAlignment="1">
      <alignment vertical="top" wrapText="1"/>
    </xf>
    <xf numFmtId="0" fontId="97" fillId="0" borderId="36" xfId="261" applyFont="1" applyBorder="1" applyAlignment="1">
      <alignment vertical="top" wrapText="1"/>
    </xf>
    <xf numFmtId="0" fontId="97" fillId="0" borderId="36" xfId="259" applyFont="1" applyBorder="1" applyAlignment="1">
      <alignment vertical="center" wrapText="1"/>
    </xf>
    <xf numFmtId="0" fontId="99" fillId="0" borderId="36" xfId="261" applyFont="1" applyBorder="1" applyAlignment="1">
      <alignment vertical="top" wrapText="1"/>
    </xf>
    <xf numFmtId="0" fontId="90" fillId="0" borderId="36" xfId="260" applyFont="1" applyBorder="1" applyAlignment="1">
      <alignment horizontal="justify" vertical="top"/>
    </xf>
    <xf numFmtId="0" fontId="91" fillId="0" borderId="36" xfId="260" quotePrefix="1" applyFont="1" applyBorder="1" applyAlignment="1">
      <alignment horizontal="justify" vertical="top"/>
    </xf>
    <xf numFmtId="0" fontId="90" fillId="0" borderId="36" xfId="257" applyNumberFormat="1" applyFont="1" applyFill="1" applyBorder="1" applyAlignment="1" applyProtection="1">
      <alignment horizontal="left" vertical="top" wrapText="1"/>
    </xf>
    <xf numFmtId="49" fontId="91" fillId="0" borderId="36" xfId="258" applyNumberFormat="1" applyFont="1" applyBorder="1" applyAlignment="1">
      <alignment horizontal="left" vertical="top"/>
    </xf>
    <xf numFmtId="0" fontId="90" fillId="0" borderId="36" xfId="0" applyFont="1" applyBorder="1" applyAlignment="1">
      <alignment vertical="top"/>
    </xf>
    <xf numFmtId="0" fontId="91" fillId="0" borderId="36" xfId="0" quotePrefix="1" applyFont="1" applyBorder="1" applyAlignment="1">
      <alignment horizontal="justify" vertical="top" wrapText="1"/>
    </xf>
    <xf numFmtId="0" fontId="90" fillId="0" borderId="36" xfId="243" applyFont="1" applyBorder="1" applyAlignment="1">
      <alignment vertical="top" wrapText="1"/>
    </xf>
    <xf numFmtId="0" fontId="91" fillId="0" borderId="13" xfId="256" applyFont="1" applyBorder="1"/>
    <xf numFmtId="3" fontId="90" fillId="0" borderId="0" xfId="0" applyNumberFormat="1" applyFont="1" applyAlignment="1">
      <alignment vertical="top"/>
    </xf>
    <xf numFmtId="3" fontId="90" fillId="0" borderId="47" xfId="0" applyNumberFormat="1" applyFont="1" applyBorder="1" applyAlignment="1">
      <alignment vertical="top"/>
    </xf>
    <xf numFmtId="3" fontId="91" fillId="29" borderId="16" xfId="250" applyNumberFormat="1" applyFont="1" applyFill="1" applyBorder="1"/>
    <xf numFmtId="3" fontId="91" fillId="0" borderId="36" xfId="242" applyNumberFormat="1" applyFont="1" applyBorder="1" applyAlignment="1">
      <alignment horizontal="left" vertical="top"/>
    </xf>
    <xf numFmtId="49" fontId="90" fillId="31" borderId="24" xfId="242" applyNumberFormat="1" applyFont="1" applyFill="1" applyBorder="1" applyAlignment="1">
      <alignment horizontal="left" vertical="top"/>
    </xf>
    <xf numFmtId="3" fontId="90" fillId="31" borderId="10" xfId="242" applyNumberFormat="1" applyFont="1" applyFill="1" applyBorder="1" applyAlignment="1">
      <alignment horizontal="left" vertical="top"/>
    </xf>
    <xf numFmtId="0" fontId="91" fillId="0" borderId="27" xfId="242" applyFont="1" applyBorder="1" applyAlignment="1">
      <alignment horizontal="left" vertical="top"/>
    </xf>
    <xf numFmtId="3" fontId="91" fillId="0" borderId="0" xfId="242" applyNumberFormat="1" applyFont="1" applyAlignment="1">
      <alignment horizontal="left" vertical="top"/>
    </xf>
    <xf numFmtId="4" fontId="91" fillId="0" borderId="57" xfId="242" applyNumberFormat="1" applyFont="1" applyBorder="1" applyAlignment="1" applyProtection="1">
      <alignment horizontal="right" vertical="top"/>
      <protection locked="0"/>
    </xf>
    <xf numFmtId="4" fontId="91" fillId="0" borderId="26" xfId="242" applyNumberFormat="1" applyFont="1" applyBorder="1" applyAlignment="1">
      <alignment vertical="top"/>
    </xf>
    <xf numFmtId="4" fontId="91" fillId="29" borderId="16" xfId="242" applyNumberFormat="1" applyFont="1" applyFill="1" applyBorder="1" applyAlignment="1" applyProtection="1">
      <alignment horizontal="right" vertical="top"/>
      <protection locked="0"/>
    </xf>
    <xf numFmtId="4" fontId="91" fillId="0" borderId="36" xfId="242" applyNumberFormat="1" applyFont="1" applyBorder="1" applyAlignment="1" applyProtection="1">
      <alignment horizontal="right" vertical="top"/>
      <protection locked="0"/>
    </xf>
    <xf numFmtId="0" fontId="97" fillId="0" borderId="36" xfId="248" applyFont="1" applyBorder="1" applyAlignment="1">
      <alignment wrapText="1"/>
    </xf>
    <xf numFmtId="0" fontId="97" fillId="0" borderId="37" xfId="248" applyFont="1" applyBorder="1" applyAlignment="1">
      <alignment wrapText="1"/>
    </xf>
    <xf numFmtId="3" fontId="91" fillId="29" borderId="16" xfId="250" applyNumberFormat="1" applyFont="1" applyFill="1" applyBorder="1" applyAlignment="1">
      <alignment horizontal="center" vertical="center"/>
    </xf>
    <xf numFmtId="0" fontId="97" fillId="0" borderId="36" xfId="248" quotePrefix="1" applyFont="1" applyBorder="1" applyAlignment="1">
      <alignment wrapText="1"/>
    </xf>
    <xf numFmtId="3" fontId="91" fillId="0" borderId="13" xfId="242" applyNumberFormat="1" applyFont="1" applyBorder="1" applyAlignment="1">
      <alignment vertical="top"/>
    </xf>
    <xf numFmtId="3" fontId="97" fillId="30" borderId="20" xfId="0" applyNumberFormat="1" applyFont="1" applyFill="1" applyBorder="1" applyAlignment="1">
      <alignment vertical="top"/>
    </xf>
    <xf numFmtId="3" fontId="97" fillId="0" borderId="20" xfId="0" applyNumberFormat="1" applyFont="1" applyBorder="1"/>
    <xf numFmtId="3" fontId="97" fillId="0" borderId="0" xfId="0" applyNumberFormat="1" applyFont="1" applyAlignment="1">
      <alignment vertical="top"/>
    </xf>
    <xf numFmtId="4" fontId="90" fillId="31" borderId="10" xfId="242" applyNumberFormat="1" applyFont="1" applyFill="1" applyBorder="1" applyProtection="1">
      <protection locked="0"/>
    </xf>
    <xf numFmtId="49" fontId="107" fillId="0" borderId="16" xfId="0" applyNumberFormat="1" applyFont="1" applyBorder="1" applyAlignment="1">
      <alignment horizontal="center" vertical="center" wrapText="1" readingOrder="1"/>
    </xf>
    <xf numFmtId="0" fontId="107" fillId="0" borderId="11" xfId="0" applyFont="1" applyBorder="1" applyAlignment="1">
      <alignment vertical="center" wrapText="1"/>
    </xf>
    <xf numFmtId="49" fontId="107" fillId="0" borderId="11" xfId="0" applyNumberFormat="1" applyFont="1" applyBorder="1" applyAlignment="1">
      <alignment horizontal="left" vertical="center" readingOrder="1"/>
    </xf>
    <xf numFmtId="49" fontId="107" fillId="0" borderId="11" xfId="0" applyNumberFormat="1" applyFont="1" applyBorder="1" applyAlignment="1">
      <alignment horizontal="left" vertical="center" wrapText="1" readingOrder="1"/>
    </xf>
    <xf numFmtId="0" fontId="94" fillId="0" borderId="35" xfId="0" applyFont="1" applyBorder="1" applyAlignment="1">
      <alignment vertical="center" wrapText="1"/>
    </xf>
    <xf numFmtId="0" fontId="94" fillId="0" borderId="16" xfId="0" applyFont="1" applyBorder="1" applyAlignment="1">
      <alignment vertical="center" wrapText="1"/>
    </xf>
    <xf numFmtId="0" fontId="94" fillId="0" borderId="16" xfId="0" applyFont="1" applyBorder="1" applyAlignment="1">
      <alignment horizontal="left" vertical="center" wrapText="1" readingOrder="1"/>
    </xf>
    <xf numFmtId="0" fontId="94" fillId="0" borderId="36" xfId="0" applyFont="1" applyBorder="1" applyAlignment="1">
      <alignment vertical="center" wrapText="1"/>
    </xf>
    <xf numFmtId="49" fontId="94" fillId="0" borderId="16" xfId="0" applyNumberFormat="1" applyFont="1" applyBorder="1" applyAlignment="1">
      <alignment horizontal="left" vertical="center" wrapText="1" readingOrder="1"/>
    </xf>
    <xf numFmtId="0" fontId="94" fillId="0" borderId="16" xfId="0" applyFont="1" applyBorder="1" applyAlignment="1">
      <alignment horizontal="left" vertical="center" wrapText="1" shrinkToFit="1" readingOrder="1"/>
    </xf>
    <xf numFmtId="0" fontId="91" fillId="0" borderId="16" xfId="0" applyFont="1" applyBorder="1" applyAlignment="1">
      <alignment vertical="center" wrapText="1"/>
    </xf>
    <xf numFmtId="0" fontId="91" fillId="0" borderId="16" xfId="0" applyFont="1" applyBorder="1" applyAlignment="1">
      <alignment horizontal="left" vertical="center" wrapText="1" readingOrder="1"/>
    </xf>
    <xf numFmtId="0" fontId="91" fillId="0" borderId="16" xfId="0" applyFont="1" applyBorder="1" applyAlignment="1">
      <alignment horizontal="left" vertical="center" wrapText="1" shrinkToFit="1" readingOrder="1"/>
    </xf>
    <xf numFmtId="49" fontId="91" fillId="0" borderId="16" xfId="0" applyNumberFormat="1" applyFont="1" applyBorder="1" applyAlignment="1">
      <alignment horizontal="left" vertical="center" wrapText="1" readingOrder="1"/>
    </xf>
    <xf numFmtId="0" fontId="94" fillId="0" borderId="37" xfId="0" applyFont="1" applyBorder="1" applyAlignment="1">
      <alignment vertical="center" wrapText="1"/>
    </xf>
    <xf numFmtId="0" fontId="94" fillId="0" borderId="0" xfId="0" applyFont="1" applyAlignment="1">
      <alignment vertical="center" wrapText="1"/>
    </xf>
    <xf numFmtId="0" fontId="94" fillId="0" borderId="0" xfId="0" applyFont="1" applyAlignment="1">
      <alignment horizontal="left" vertical="center" wrapText="1" shrinkToFit="1" readingOrder="1"/>
    </xf>
    <xf numFmtId="49" fontId="94" fillId="0" borderId="0" xfId="0" applyNumberFormat="1" applyFont="1" applyAlignment="1">
      <alignment horizontal="left" vertical="center" wrapText="1" readingOrder="1"/>
    </xf>
    <xf numFmtId="0" fontId="94" fillId="0" borderId="0" xfId="0" applyFont="1" applyAlignment="1">
      <alignment horizontal="left" vertical="center" wrapText="1" readingOrder="1"/>
    </xf>
    <xf numFmtId="0" fontId="107" fillId="0" borderId="11" xfId="0" applyFont="1" applyBorder="1" applyAlignment="1">
      <alignment horizontal="left" vertical="center" wrapText="1" readingOrder="1"/>
    </xf>
    <xf numFmtId="0" fontId="94" fillId="0" borderId="37" xfId="0" applyFont="1" applyBorder="1" applyAlignment="1">
      <alignment horizontal="left" vertical="center" wrapText="1" shrinkToFit="1" readingOrder="1"/>
    </xf>
    <xf numFmtId="0" fontId="91" fillId="0" borderId="0" xfId="0" applyFont="1" applyAlignment="1">
      <alignment vertical="center" wrapText="1"/>
    </xf>
    <xf numFmtId="0" fontId="90" fillId="0" borderId="0" xfId="0" applyFont="1" applyAlignment="1">
      <alignment vertical="center" wrapText="1"/>
    </xf>
    <xf numFmtId="0" fontId="90" fillId="0" borderId="11" xfId="0" applyFont="1" applyBorder="1" applyAlignment="1">
      <alignment vertical="center" wrapText="1"/>
    </xf>
    <xf numFmtId="0" fontId="107" fillId="0" borderId="11" xfId="0" applyFont="1" applyBorder="1" applyAlignment="1">
      <alignment horizontal="right" vertical="center" wrapText="1" readingOrder="1"/>
    </xf>
    <xf numFmtId="0" fontId="107" fillId="0" borderId="11" xfId="0" applyFont="1" applyBorder="1" applyAlignment="1">
      <alignment horizontal="center" vertical="center" wrapText="1" readingOrder="1"/>
    </xf>
    <xf numFmtId="4" fontId="107" fillId="0" borderId="11" xfId="0" applyNumberFormat="1" applyFont="1" applyBorder="1" applyAlignment="1">
      <alignment horizontal="center" vertical="center" wrapText="1"/>
    </xf>
    <xf numFmtId="0" fontId="94" fillId="0" borderId="16" xfId="0" applyFont="1" applyBorder="1" applyAlignment="1">
      <alignment horizontal="right" vertical="center" wrapText="1" readingOrder="1"/>
    </xf>
    <xf numFmtId="49" fontId="94" fillId="0" borderId="16" xfId="0" applyNumberFormat="1" applyFont="1" applyBorder="1" applyAlignment="1">
      <alignment horizontal="center" vertical="center" wrapText="1" readingOrder="1"/>
    </xf>
    <xf numFmtId="4" fontId="94" fillId="0" borderId="16" xfId="0" applyNumberFormat="1" applyFont="1" applyBorder="1" applyAlignment="1" applyProtection="1">
      <alignment horizontal="center" vertical="center" wrapText="1"/>
      <protection locked="0"/>
    </xf>
    <xf numFmtId="4" fontId="94" fillId="0" borderId="16" xfId="0" applyNumberFormat="1" applyFont="1" applyBorder="1" applyAlignment="1">
      <alignment horizontal="center" vertical="center" wrapText="1"/>
    </xf>
    <xf numFmtId="0" fontId="94" fillId="0" borderId="16" xfId="0" applyFont="1" applyBorder="1" applyAlignment="1">
      <alignment horizontal="center" vertical="center" wrapText="1" readingOrder="1"/>
    </xf>
    <xf numFmtId="0" fontId="91" fillId="0" borderId="16" xfId="0" applyFont="1" applyBorder="1" applyAlignment="1">
      <alignment horizontal="right" vertical="center" wrapText="1" readingOrder="1"/>
    </xf>
    <xf numFmtId="0" fontId="91" fillId="0" borderId="16" xfId="0" applyFont="1" applyBorder="1" applyAlignment="1">
      <alignment horizontal="center" vertical="center" wrapText="1" readingOrder="1"/>
    </xf>
    <xf numFmtId="4" fontId="91" fillId="0" borderId="16" xfId="0" applyNumberFormat="1" applyFont="1" applyBorder="1" applyAlignment="1" applyProtection="1">
      <alignment horizontal="center" vertical="center" wrapText="1"/>
      <protection locked="0"/>
    </xf>
    <xf numFmtId="0" fontId="94" fillId="0" borderId="0" xfId="0" applyFont="1" applyAlignment="1">
      <alignment horizontal="right" vertical="center" wrapText="1" readingOrder="1"/>
    </xf>
    <xf numFmtId="0" fontId="94" fillId="0" borderId="0" xfId="0" applyFont="1" applyAlignment="1">
      <alignment horizontal="center" vertical="center" wrapText="1" readingOrder="1"/>
    </xf>
    <xf numFmtId="4" fontId="94" fillId="0" borderId="0" xfId="0" applyNumberFormat="1" applyFont="1" applyAlignment="1" applyProtection="1">
      <alignment horizontal="center" vertical="center" wrapText="1"/>
      <protection locked="0"/>
    </xf>
    <xf numFmtId="4" fontId="94" fillId="0" borderId="0" xfId="0" applyNumberFormat="1" applyFont="1" applyAlignment="1">
      <alignment horizontal="center" vertical="center" wrapText="1"/>
    </xf>
    <xf numFmtId="4" fontId="107" fillId="0" borderId="11" xfId="0" applyNumberFormat="1" applyFont="1" applyBorder="1" applyAlignment="1" applyProtection="1">
      <alignment horizontal="center" vertical="center" wrapText="1"/>
      <protection locked="0"/>
    </xf>
    <xf numFmtId="49" fontId="94" fillId="0" borderId="0" xfId="0" applyNumberFormat="1" applyFont="1" applyAlignment="1">
      <alignment horizontal="center" vertical="center" wrapText="1" readingOrder="1"/>
    </xf>
    <xf numFmtId="0" fontId="91" fillId="0" borderId="0" xfId="0" applyFont="1" applyAlignment="1">
      <alignment horizontal="center" vertical="center" wrapText="1"/>
    </xf>
    <xf numFmtId="4" fontId="91" fillId="0" borderId="0" xfId="0" applyNumberFormat="1" applyFont="1" applyAlignment="1">
      <alignment horizontal="center" vertical="center" wrapText="1"/>
    </xf>
    <xf numFmtId="0" fontId="90" fillId="0" borderId="11" xfId="0" applyFont="1" applyBorder="1" applyAlignment="1">
      <alignment horizontal="center" vertical="center" wrapText="1"/>
    </xf>
    <xf numFmtId="4" fontId="90" fillId="0" borderId="11" xfId="0" applyNumberFormat="1" applyFont="1" applyBorder="1" applyAlignment="1">
      <alignment horizontal="center" vertical="center" wrapText="1"/>
    </xf>
    <xf numFmtId="4" fontId="91" fillId="0" borderId="0" xfId="0" applyNumberFormat="1" applyFont="1" applyAlignment="1">
      <alignment vertical="center" wrapText="1"/>
    </xf>
    <xf numFmtId="9" fontId="36" fillId="0" borderId="36" xfId="170" applyNumberFormat="1" applyFont="1" applyFill="1" applyBorder="1" applyAlignment="1" applyProtection="1">
      <alignment horizontal="center" vertical="center" wrapText="1"/>
    </xf>
    <xf numFmtId="0" fontId="53" fillId="0" borderId="0" xfId="0" applyFont="1" applyProtection="1">
      <protection locked="0"/>
    </xf>
    <xf numFmtId="0" fontId="35" fillId="0" borderId="16" xfId="0" applyFont="1" applyBorder="1" applyAlignment="1" applyProtection="1">
      <alignment horizontal="center" vertical="center" wrapText="1"/>
      <protection locked="0"/>
    </xf>
    <xf numFmtId="0" fontId="35" fillId="0" borderId="36" xfId="118" applyFont="1" applyBorder="1" applyAlignment="1" applyProtection="1">
      <alignment vertical="center" wrapText="1"/>
      <protection locked="0"/>
    </xf>
    <xf numFmtId="0" fontId="35" fillId="0" borderId="16" xfId="0" applyFont="1" applyBorder="1" applyAlignment="1" applyProtection="1">
      <alignment horizontal="left" vertical="center"/>
      <protection locked="0"/>
    </xf>
    <xf numFmtId="0" fontId="35" fillId="0" borderId="36" xfId="0" applyFont="1" applyBorder="1" applyAlignment="1" applyProtection="1">
      <alignment vertical="center"/>
      <protection locked="0"/>
    </xf>
    <xf numFmtId="0" fontId="11" fillId="0" borderId="36" xfId="0" applyFont="1" applyBorder="1" applyAlignment="1" applyProtection="1">
      <alignment vertical="center" wrapText="1"/>
      <protection locked="0"/>
    </xf>
    <xf numFmtId="0" fontId="35" fillId="0" borderId="40" xfId="0" applyFont="1" applyBorder="1" applyAlignment="1" applyProtection="1">
      <alignment vertical="center" wrapText="1"/>
      <protection locked="0"/>
    </xf>
    <xf numFmtId="0" fontId="11" fillId="0" borderId="64" xfId="0" applyFont="1" applyBorder="1" applyAlignment="1" applyProtection="1">
      <alignment vertical="center" wrapText="1"/>
      <protection locked="0"/>
    </xf>
    <xf numFmtId="0" fontId="35" fillId="0" borderId="65"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5" fillId="0" borderId="36" xfId="0" applyFont="1" applyBorder="1" applyAlignment="1" applyProtection="1">
      <alignment vertical="center" wrapText="1"/>
      <protection locked="0"/>
    </xf>
    <xf numFmtId="0" fontId="35" fillId="0" borderId="16" xfId="0" applyFont="1" applyBorder="1" applyAlignment="1" applyProtection="1">
      <alignment vertical="center" wrapText="1"/>
      <protection locked="0"/>
    </xf>
    <xf numFmtId="0" fontId="11" fillId="0" borderId="36" xfId="0" applyFont="1" applyBorder="1" applyAlignment="1" applyProtection="1">
      <alignment horizontal="left" vertical="center" wrapText="1"/>
      <protection locked="0"/>
    </xf>
    <xf numFmtId="0" fontId="35" fillId="0" borderId="37" xfId="0" applyFont="1" applyBorder="1" applyAlignment="1" applyProtection="1">
      <alignment vertical="center" wrapText="1"/>
      <protection locked="0"/>
    </xf>
    <xf numFmtId="49" fontId="11" fillId="0" borderId="36" xfId="0" applyNumberFormat="1" applyFont="1" applyBorder="1" applyAlignment="1" applyProtection="1">
      <alignment vertical="center" wrapText="1"/>
      <protection locked="0"/>
    </xf>
    <xf numFmtId="49" fontId="48" fillId="0" borderId="36" xfId="0" applyNumberFormat="1" applyFont="1" applyBorder="1" applyAlignment="1" applyProtection="1">
      <alignment vertical="center" wrapText="1"/>
      <protection locked="0"/>
    </xf>
    <xf numFmtId="0" fontId="52" fillId="0" borderId="36" xfId="0" applyFont="1" applyBorder="1" applyAlignment="1" applyProtection="1">
      <alignment vertical="center" wrapText="1"/>
      <protection locked="0"/>
    </xf>
    <xf numFmtId="0" fontId="11" fillId="0" borderId="36" xfId="0" applyFont="1" applyBorder="1" applyAlignment="1" applyProtection="1">
      <alignment vertical="center"/>
      <protection locked="0"/>
    </xf>
    <xf numFmtId="0" fontId="11" fillId="0" borderId="36" xfId="0" applyFont="1" applyBorder="1" applyAlignment="1" applyProtection="1">
      <alignment horizontal="right" vertical="center" wrapText="1"/>
      <protection locked="0"/>
    </xf>
    <xf numFmtId="0" fontId="35" fillId="0" borderId="36" xfId="0" applyFont="1" applyBorder="1" applyAlignment="1" applyProtection="1">
      <alignment horizontal="left" vertical="center" wrapText="1"/>
      <protection locked="0"/>
    </xf>
    <xf numFmtId="0" fontId="11" fillId="0" borderId="36" xfId="0" quotePrefix="1" applyFont="1" applyBorder="1" applyAlignment="1" applyProtection="1">
      <alignment horizontal="left" vertical="center" wrapText="1"/>
      <protection locked="0"/>
    </xf>
    <xf numFmtId="0" fontId="53" fillId="0" borderId="36" xfId="0" applyFont="1" applyBorder="1" applyAlignment="1" applyProtection="1">
      <alignment vertical="center" wrapText="1"/>
      <protection locked="0"/>
    </xf>
    <xf numFmtId="0" fontId="56" fillId="0" borderId="36" xfId="0" applyFont="1" applyBorder="1" applyAlignment="1" applyProtection="1">
      <alignment vertical="center" wrapText="1"/>
      <protection locked="0"/>
    </xf>
    <xf numFmtId="0" fontId="57" fillId="0" borderId="36" xfId="0" applyFont="1" applyBorder="1" applyAlignment="1" applyProtection="1">
      <alignment horizontal="left" vertical="center" wrapText="1"/>
      <protection locked="0"/>
    </xf>
    <xf numFmtId="0" fontId="57" fillId="0" borderId="36" xfId="0" applyFont="1" applyBorder="1" applyAlignment="1" applyProtection="1">
      <alignment vertical="center" wrapText="1"/>
      <protection locked="0"/>
    </xf>
    <xf numFmtId="0" fontId="11" fillId="0" borderId="37" xfId="0" applyFont="1" applyBorder="1" applyAlignment="1" applyProtection="1">
      <alignment vertical="center" wrapText="1"/>
      <protection locked="0"/>
    </xf>
    <xf numFmtId="0" fontId="35" fillId="0" borderId="10" xfId="0" applyFont="1" applyBorder="1" applyAlignment="1" applyProtection="1">
      <alignment vertical="center" wrapText="1"/>
      <protection locked="0"/>
    </xf>
    <xf numFmtId="0" fontId="35" fillId="0" borderId="0" xfId="0" applyFont="1" applyAlignment="1" applyProtection="1">
      <alignment vertical="center" wrapText="1"/>
      <protection locked="0"/>
    </xf>
    <xf numFmtId="0" fontId="11" fillId="0" borderId="0" xfId="0" applyFont="1" applyAlignment="1" applyProtection="1">
      <alignment vertical="center" wrapText="1"/>
      <protection locked="0"/>
    </xf>
    <xf numFmtId="0" fontId="11" fillId="0" borderId="0" xfId="0" applyFont="1" applyAlignment="1" applyProtection="1">
      <alignment horizontal="left" vertical="center" wrapText="1"/>
      <protection locked="0"/>
    </xf>
    <xf numFmtId="0" fontId="11" fillId="0" borderId="0" xfId="53" applyFont="1" applyAlignment="1" applyProtection="1">
      <alignment vertical="center"/>
      <protection locked="0"/>
    </xf>
    <xf numFmtId="0" fontId="11" fillId="0" borderId="0" xfId="0" applyFont="1" applyAlignment="1" applyProtection="1">
      <alignment vertical="center"/>
      <protection locked="0"/>
    </xf>
    <xf numFmtId="0" fontId="11" fillId="0" borderId="36" xfId="0" quotePrefix="1" applyFont="1" applyBorder="1" applyAlignment="1" applyProtection="1">
      <alignment vertical="center" wrapText="1"/>
      <protection locked="0"/>
    </xf>
    <xf numFmtId="0" fontId="48" fillId="0" borderId="36" xfId="0" applyFont="1" applyBorder="1" applyAlignment="1" applyProtection="1">
      <alignment vertical="center" wrapText="1"/>
      <protection locked="0"/>
    </xf>
    <xf numFmtId="0" fontId="11" fillId="27" borderId="36" xfId="0" applyFont="1" applyFill="1" applyBorder="1" applyAlignment="1" applyProtection="1">
      <alignment vertical="center" wrapText="1"/>
      <protection locked="0"/>
    </xf>
    <xf numFmtId="0" fontId="11" fillId="0" borderId="36" xfId="114" applyFont="1" applyBorder="1" applyAlignment="1" applyProtection="1">
      <alignment vertical="center" wrapText="1"/>
      <protection locked="0"/>
    </xf>
    <xf numFmtId="0" fontId="11" fillId="0" borderId="36" xfId="115" applyFont="1" applyBorder="1" applyAlignment="1" applyProtection="1">
      <alignment horizontal="left" vertical="center" wrapText="1"/>
      <protection locked="0"/>
    </xf>
    <xf numFmtId="0" fontId="35" fillId="0" borderId="36" xfId="115" applyFont="1" applyBorder="1" applyAlignment="1" applyProtection="1">
      <alignment horizontal="left" vertical="center" wrapText="1"/>
      <protection locked="0"/>
    </xf>
    <xf numFmtId="0" fontId="60" fillId="0" borderId="36" xfId="0" applyFont="1" applyBorder="1" applyAlignment="1" applyProtection="1">
      <alignment vertical="center"/>
      <protection locked="0"/>
    </xf>
    <xf numFmtId="0" fontId="11" fillId="0" borderId="36" xfId="115" applyFont="1" applyBorder="1" applyAlignment="1" applyProtection="1">
      <alignment horizontal="right" vertical="center" wrapText="1"/>
      <protection locked="0"/>
    </xf>
    <xf numFmtId="0" fontId="11" fillId="0" borderId="36" xfId="0" applyFont="1" applyBorder="1" applyAlignment="1" applyProtection="1">
      <alignment horizontal="center" vertical="center" wrapText="1"/>
      <protection locked="0"/>
    </xf>
    <xf numFmtId="49" fontId="40" fillId="0" borderId="36" xfId="0" applyNumberFormat="1" applyFont="1" applyBorder="1" applyAlignment="1" applyProtection="1">
      <alignment horizontal="left" vertical="center" wrapText="1"/>
      <protection locked="0"/>
    </xf>
    <xf numFmtId="0" fontId="35" fillId="0" borderId="16" xfId="0" applyFont="1" applyBorder="1" applyAlignment="1" applyProtection="1">
      <alignment horizontal="left" vertical="center" wrapText="1"/>
      <protection locked="0"/>
    </xf>
    <xf numFmtId="0" fontId="11" fillId="0" borderId="36" xfId="234" applyBorder="1" applyAlignment="1" applyProtection="1">
      <alignment horizontal="left" vertical="center" wrapText="1"/>
      <protection locked="0"/>
    </xf>
    <xf numFmtId="0" fontId="11" fillId="0" borderId="36" xfId="71" applyBorder="1" applyAlignment="1" applyProtection="1">
      <alignment horizontal="left" vertical="center" wrapText="1"/>
      <protection locked="0"/>
    </xf>
    <xf numFmtId="0" fontId="11" fillId="0" borderId="36" xfId="233" applyBorder="1" applyAlignment="1" applyProtection="1">
      <alignment horizontal="left" vertical="center" wrapText="1"/>
      <protection locked="0"/>
    </xf>
    <xf numFmtId="49" fontId="35" fillId="0" borderId="36" xfId="0" applyNumberFormat="1" applyFont="1" applyBorder="1" applyAlignment="1" applyProtection="1">
      <alignment horizontal="left" vertical="center"/>
      <protection locked="0"/>
    </xf>
    <xf numFmtId="49" fontId="11" fillId="0" borderId="36" xfId="0" applyNumberFormat="1" applyFont="1" applyBorder="1" applyAlignment="1" applyProtection="1">
      <alignment horizontal="left" vertical="center" wrapText="1"/>
      <protection locked="0"/>
    </xf>
    <xf numFmtId="49" fontId="69" fillId="0" borderId="36" xfId="0" applyNumberFormat="1" applyFont="1" applyBorder="1" applyAlignment="1" applyProtection="1">
      <alignment horizontal="left" vertical="center" wrapText="1"/>
      <protection locked="0"/>
    </xf>
    <xf numFmtId="49" fontId="11" fillId="0" borderId="37" xfId="0" applyNumberFormat="1" applyFont="1" applyBorder="1" applyAlignment="1" applyProtection="1">
      <alignment horizontal="left" vertical="center" wrapText="1"/>
      <protection locked="0"/>
    </xf>
    <xf numFmtId="49" fontId="90" fillId="0" borderId="36" xfId="0" applyNumberFormat="1" applyFont="1" applyBorder="1" applyAlignment="1" applyProtection="1">
      <alignment horizontal="left" vertical="center"/>
      <protection locked="0"/>
    </xf>
    <xf numFmtId="0" fontId="91" fillId="0" borderId="36" xfId="0" applyFont="1" applyBorder="1" applyAlignment="1" applyProtection="1">
      <alignment horizontal="left" vertical="center" wrapText="1"/>
      <protection locked="0"/>
    </xf>
    <xf numFmtId="0" fontId="92" fillId="0" borderId="36" xfId="0" applyFont="1" applyBorder="1" applyAlignment="1" applyProtection="1">
      <alignment horizontal="left" vertical="center" wrapText="1"/>
      <protection locked="0"/>
    </xf>
    <xf numFmtId="0" fontId="90" fillId="0" borderId="36" xfId="0" applyFont="1" applyBorder="1" applyAlignment="1" applyProtection="1">
      <alignment horizontal="left" vertical="center" wrapText="1"/>
      <protection locked="0"/>
    </xf>
    <xf numFmtId="0" fontId="87" fillId="0" borderId="36" xfId="0" applyFont="1" applyBorder="1" applyAlignment="1" applyProtection="1">
      <alignment horizontal="left" vertical="center" wrapText="1"/>
      <protection locked="0"/>
    </xf>
    <xf numFmtId="0" fontId="91" fillId="0" borderId="36" xfId="0" applyFont="1" applyBorder="1" applyAlignment="1" applyProtection="1">
      <alignment vertical="center" wrapText="1"/>
      <protection locked="0"/>
    </xf>
    <xf numFmtId="0" fontId="90" fillId="0" borderId="36" xfId="0" applyFont="1" applyBorder="1" applyAlignment="1" applyProtection="1">
      <alignment vertical="center" wrapText="1"/>
      <protection locked="0"/>
    </xf>
    <xf numFmtId="0" fontId="92" fillId="0" borderId="36" xfId="0" applyFont="1" applyBorder="1" applyAlignment="1" applyProtection="1">
      <alignment vertical="center" wrapText="1"/>
      <protection locked="0"/>
    </xf>
    <xf numFmtId="0" fontId="87" fillId="0" borderId="36" xfId="0" applyFont="1" applyBorder="1" applyAlignment="1" applyProtection="1">
      <alignment vertical="center" wrapText="1"/>
      <protection locked="0"/>
    </xf>
    <xf numFmtId="0" fontId="91" fillId="0" borderId="36" xfId="0" applyFont="1" applyBorder="1" applyAlignment="1" applyProtection="1">
      <alignment horizontal="left" vertical="center"/>
      <protection locked="0"/>
    </xf>
    <xf numFmtId="0" fontId="91" fillId="0" borderId="36" xfId="0" applyFont="1" applyBorder="1" applyAlignment="1" applyProtection="1">
      <alignment horizontal="justify" vertical="center" wrapText="1"/>
      <protection locked="0"/>
    </xf>
    <xf numFmtId="0" fontId="91" fillId="0" borderId="36" xfId="0" quotePrefix="1" applyFont="1" applyBorder="1" applyAlignment="1" applyProtection="1">
      <alignment horizontal="left" vertical="center" wrapText="1"/>
      <protection locked="0"/>
    </xf>
    <xf numFmtId="0" fontId="91" fillId="0" borderId="36" xfId="0" applyFont="1" applyBorder="1" applyAlignment="1" applyProtection="1">
      <alignment vertical="center"/>
      <protection locked="0"/>
    </xf>
    <xf numFmtId="49" fontId="91" fillId="0" borderId="36" xfId="0" applyNumberFormat="1" applyFont="1" applyBorder="1" applyAlignment="1" applyProtection="1">
      <alignment vertical="center"/>
      <protection locked="0"/>
    </xf>
    <xf numFmtId="49" fontId="91" fillId="0" borderId="36" xfId="0" applyNumberFormat="1" applyFont="1" applyBorder="1" applyAlignment="1" applyProtection="1">
      <alignment vertical="center" wrapText="1"/>
      <protection locked="0"/>
    </xf>
    <xf numFmtId="49" fontId="91" fillId="0" borderId="36" xfId="0" applyNumberFormat="1" applyFont="1" applyBorder="1" applyAlignment="1" applyProtection="1">
      <alignment horizontal="left" vertical="center" wrapText="1"/>
      <protection locked="0"/>
    </xf>
    <xf numFmtId="0" fontId="91" fillId="0" borderId="36" xfId="0" applyFont="1" applyBorder="1" applyAlignment="1" applyProtection="1">
      <alignment horizontal="justify" vertical="center"/>
      <protection locked="0"/>
    </xf>
    <xf numFmtId="0" fontId="90" fillId="0" borderId="36" xfId="0" applyFont="1" applyBorder="1" applyAlignment="1" applyProtection="1">
      <alignment horizontal="justify" vertical="center"/>
      <protection locked="0"/>
    </xf>
    <xf numFmtId="0" fontId="90" fillId="0" borderId="36" xfId="0" applyFont="1" applyBorder="1" applyAlignment="1" applyProtection="1">
      <alignment horizontal="justify" vertical="center" wrapText="1"/>
      <protection locked="0"/>
    </xf>
    <xf numFmtId="0" fontId="94" fillId="28" borderId="36" xfId="0" applyFont="1" applyFill="1" applyBorder="1" applyAlignment="1" applyProtection="1">
      <alignment vertical="center" wrapText="1"/>
      <protection locked="0"/>
    </xf>
    <xf numFmtId="0" fontId="90" fillId="0" borderId="36" xfId="0" applyFont="1" applyBorder="1" applyAlignment="1" applyProtection="1">
      <alignment horizontal="left" vertical="center"/>
      <protection locked="0"/>
    </xf>
    <xf numFmtId="0" fontId="91" fillId="0" borderId="16" xfId="0" applyFont="1" applyBorder="1" applyAlignment="1" applyProtection="1">
      <alignment horizontal="left" vertical="center" wrapText="1"/>
      <protection locked="0"/>
    </xf>
    <xf numFmtId="0" fontId="92" fillId="0" borderId="36" xfId="0" applyFont="1" applyBorder="1" applyAlignment="1" applyProtection="1">
      <alignment vertical="center"/>
      <protection locked="0"/>
    </xf>
    <xf numFmtId="2" fontId="91" fillId="0" borderId="36" xfId="0" applyNumberFormat="1" applyFont="1" applyBorder="1" applyAlignment="1" applyProtection="1">
      <alignment vertical="center" wrapText="1"/>
      <protection locked="0"/>
    </xf>
    <xf numFmtId="2" fontId="95" fillId="0" borderId="36" xfId="0" applyNumberFormat="1" applyFont="1" applyBorder="1" applyAlignment="1" applyProtection="1">
      <alignment vertical="center" wrapText="1"/>
      <protection locked="0"/>
    </xf>
    <xf numFmtId="0" fontId="91" fillId="0" borderId="36" xfId="238" applyFont="1" applyBorder="1" applyAlignment="1" applyProtection="1">
      <alignment horizontal="left" vertical="center" wrapText="1"/>
      <protection locked="0"/>
    </xf>
    <xf numFmtId="2" fontId="91" fillId="0" borderId="36" xfId="238" applyNumberFormat="1" applyFont="1" applyBorder="1" applyAlignment="1" applyProtection="1">
      <alignment horizontal="right" vertical="center"/>
      <protection locked="0"/>
    </xf>
    <xf numFmtId="0" fontId="91" fillId="0" borderId="36" xfId="53" applyFont="1" applyBorder="1" applyAlignment="1" applyProtection="1">
      <alignment vertical="center" wrapText="1"/>
      <protection locked="0"/>
    </xf>
    <xf numFmtId="0" fontId="91" fillId="0" borderId="36" xfId="53" applyFont="1" applyBorder="1" applyAlignment="1" applyProtection="1">
      <alignment horizontal="left" vertical="center" wrapText="1"/>
      <protection locked="0"/>
    </xf>
    <xf numFmtId="0" fontId="91" fillId="0" borderId="36" xfId="237" applyFont="1" applyBorder="1" applyAlignment="1" applyProtection="1">
      <alignment vertical="center"/>
      <protection locked="0"/>
    </xf>
    <xf numFmtId="0" fontId="91" fillId="0" borderId="36" xfId="72" applyFont="1" applyBorder="1" applyAlignment="1" applyProtection="1">
      <alignment vertical="center" wrapText="1"/>
      <protection locked="0"/>
    </xf>
    <xf numFmtId="0" fontId="91" fillId="0" borderId="36" xfId="72" quotePrefix="1" applyFont="1" applyBorder="1" applyAlignment="1" applyProtection="1">
      <alignment vertical="center" wrapText="1"/>
      <protection locked="0"/>
    </xf>
    <xf numFmtId="0" fontId="91" fillId="0" borderId="36" xfId="236" applyFont="1" applyBorder="1" applyAlignment="1" applyProtection="1">
      <alignment vertical="center" wrapText="1"/>
      <protection locked="0"/>
    </xf>
    <xf numFmtId="0" fontId="91" fillId="0" borderId="36" xfId="235" applyFont="1" applyBorder="1" applyAlignment="1" applyProtection="1">
      <alignment vertical="center" wrapText="1"/>
      <protection locked="0"/>
    </xf>
    <xf numFmtId="0" fontId="90" fillId="0" borderId="36" xfId="235" applyFont="1" applyBorder="1" applyAlignment="1" applyProtection="1">
      <alignment vertical="center" wrapText="1"/>
      <protection locked="0"/>
    </xf>
    <xf numFmtId="2" fontId="91" fillId="0" borderId="36" xfId="0" applyNumberFormat="1" applyFont="1" applyBorder="1" applyAlignment="1" applyProtection="1">
      <alignment horizontal="left" vertical="center" wrapText="1"/>
      <protection locked="0"/>
    </xf>
    <xf numFmtId="0" fontId="91" fillId="0" borderId="36" xfId="242" applyFont="1" applyBorder="1" applyAlignment="1" applyProtection="1">
      <alignment vertical="top" wrapText="1"/>
      <protection locked="0"/>
    </xf>
    <xf numFmtId="0" fontId="97" fillId="0" borderId="36" xfId="0" quotePrefix="1" applyFont="1" applyBorder="1" applyAlignment="1" applyProtection="1">
      <alignment horizontal="left" vertical="top" wrapText="1"/>
      <protection locked="0"/>
    </xf>
    <xf numFmtId="4" fontId="91" fillId="0" borderId="36" xfId="253" applyFont="1" applyBorder="1" applyAlignment="1" applyProtection="1">
      <alignment horizontal="justify" vertical="top"/>
      <protection locked="0"/>
    </xf>
    <xf numFmtId="4" fontId="91" fillId="0" borderId="36" xfId="253" applyFont="1" applyBorder="1" applyProtection="1">
      <alignment vertical="top"/>
      <protection locked="0"/>
    </xf>
    <xf numFmtId="4" fontId="91" fillId="0" borderId="36" xfId="253" applyFont="1" applyBorder="1" applyAlignment="1" applyProtection="1">
      <alignment horizontal="justify" vertical="center"/>
      <protection locked="0"/>
    </xf>
    <xf numFmtId="0" fontId="91" fillId="0" borderId="36" xfId="0" applyFont="1" applyBorder="1" applyAlignment="1" applyProtection="1">
      <alignment vertical="top" wrapText="1"/>
      <protection locked="0"/>
    </xf>
    <xf numFmtId="0" fontId="98" fillId="0" borderId="36" xfId="0" applyFont="1" applyBorder="1" applyAlignment="1" applyProtection="1">
      <alignment vertical="top" wrapText="1"/>
      <protection locked="0"/>
    </xf>
    <xf numFmtId="0" fontId="91" fillId="0" borderId="36" xfId="0" quotePrefix="1" applyFont="1" applyBorder="1" applyAlignment="1" applyProtection="1">
      <alignment vertical="top" wrapText="1"/>
      <protection locked="0"/>
    </xf>
    <xf numFmtId="0" fontId="92" fillId="0" borderId="36" xfId="0" applyFont="1" applyBorder="1" applyAlignment="1" applyProtection="1">
      <alignment vertical="top" wrapText="1"/>
      <protection locked="0"/>
    </xf>
    <xf numFmtId="0" fontId="97" fillId="0" borderId="36" xfId="0" applyFont="1" applyBorder="1" applyAlignment="1" applyProtection="1">
      <alignment horizontal="left" vertical="top" wrapText="1"/>
      <protection locked="0"/>
    </xf>
    <xf numFmtId="4" fontId="90" fillId="0" borderId="36" xfId="253" applyFont="1" applyBorder="1" applyAlignment="1" applyProtection="1">
      <alignment vertical="top" wrapText="1"/>
      <protection locked="0"/>
    </xf>
    <xf numFmtId="0" fontId="90" fillId="0" borderId="36" xfId="231" applyFont="1" applyBorder="1" applyAlignment="1" applyProtection="1">
      <alignment wrapText="1"/>
      <protection locked="0"/>
    </xf>
    <xf numFmtId="0" fontId="91" fillId="0" borderId="36" xfId="231" applyNumberFormat="1" applyFont="1" applyBorder="1" applyAlignment="1" applyProtection="1">
      <protection locked="0"/>
    </xf>
    <xf numFmtId="0" fontId="91" fillId="0" borderId="36" xfId="248" applyFont="1" applyBorder="1" applyAlignment="1" applyProtection="1">
      <alignment wrapText="1"/>
      <protection locked="0"/>
    </xf>
    <xf numFmtId="0" fontId="97" fillId="0" borderId="36" xfId="248" applyFont="1" applyBorder="1" applyProtection="1">
      <protection locked="0"/>
    </xf>
    <xf numFmtId="0" fontId="90" fillId="0" borderId="36" xfId="248" applyFont="1" applyBorder="1" applyAlignment="1" applyProtection="1">
      <alignment wrapText="1"/>
      <protection locked="0"/>
    </xf>
    <xf numFmtId="0" fontId="91" fillId="0" borderId="36" xfId="248" applyFont="1" applyBorder="1" applyProtection="1">
      <protection locked="0"/>
    </xf>
    <xf numFmtId="0" fontId="91" fillId="0" borderId="36" xfId="231" applyFont="1" applyBorder="1" applyAlignment="1" applyProtection="1">
      <alignment wrapText="1"/>
      <protection locked="0"/>
    </xf>
    <xf numFmtId="0" fontId="91" fillId="0" borderId="36" xfId="0" applyFont="1" applyBorder="1" applyAlignment="1" applyProtection="1">
      <alignment horizontal="justify" vertical="top"/>
      <protection locked="0"/>
    </xf>
    <xf numFmtId="0" fontId="99" fillId="0" borderId="36" xfId="0" applyFont="1" applyBorder="1" applyAlignment="1" applyProtection="1">
      <alignment horizontal="left" vertical="top" wrapText="1"/>
      <protection locked="0"/>
    </xf>
    <xf numFmtId="0" fontId="90" fillId="0" borderId="36" xfId="252" applyFont="1" applyBorder="1" applyAlignment="1" applyProtection="1">
      <alignment wrapText="1"/>
      <protection locked="0"/>
    </xf>
    <xf numFmtId="0" fontId="91" fillId="0" borderId="36" xfId="252" applyFont="1" applyBorder="1" applyAlignment="1" applyProtection="1">
      <alignment wrapText="1"/>
      <protection locked="0"/>
    </xf>
    <xf numFmtId="0" fontId="90" fillId="0" borderId="36" xfId="245" applyFont="1" applyBorder="1" applyAlignment="1" applyProtection="1">
      <alignment vertical="top" wrapText="1"/>
      <protection locked="0"/>
    </xf>
    <xf numFmtId="0" fontId="91" fillId="0" borderId="36" xfId="245" applyFont="1" applyBorder="1" applyAlignment="1" applyProtection="1">
      <alignment vertical="top" wrapText="1"/>
      <protection locked="0"/>
    </xf>
    <xf numFmtId="0" fontId="90" fillId="0" borderId="36" xfId="252" quotePrefix="1" applyFont="1" applyBorder="1" applyProtection="1">
      <protection locked="0"/>
    </xf>
    <xf numFmtId="0" fontId="91" fillId="0" borderId="36" xfId="252" quotePrefix="1" applyFont="1" applyBorder="1" applyProtection="1">
      <protection locked="0"/>
    </xf>
    <xf numFmtId="0" fontId="91" fillId="0" borderId="36" xfId="252" applyFont="1" applyBorder="1" applyProtection="1">
      <protection locked="0"/>
    </xf>
    <xf numFmtId="0" fontId="91" fillId="0" borderId="36" xfId="0" applyFont="1" applyBorder="1" applyAlignment="1" applyProtection="1">
      <alignment horizontal="left" vertical="top" wrapText="1"/>
      <protection locked="0"/>
    </xf>
    <xf numFmtId="0" fontId="91" fillId="0" borderId="36" xfId="0" quotePrefix="1" applyFont="1" applyBorder="1" applyAlignment="1" applyProtection="1">
      <alignment horizontal="left" vertical="top" wrapText="1"/>
      <protection locked="0"/>
    </xf>
    <xf numFmtId="0" fontId="91" fillId="0" borderId="36" xfId="254" applyFont="1" applyBorder="1" applyAlignment="1" applyProtection="1">
      <alignment horizontal="left" vertical="justify" wrapText="1"/>
      <protection locked="0"/>
    </xf>
    <xf numFmtId="0" fontId="91" fillId="0" borderId="36" xfId="248" quotePrefix="1" applyFont="1" applyBorder="1" applyAlignment="1" applyProtection="1">
      <alignment wrapText="1"/>
      <protection locked="0"/>
    </xf>
    <xf numFmtId="0" fontId="90" fillId="0" borderId="36" xfId="251" applyFont="1" applyBorder="1" applyAlignment="1" applyProtection="1">
      <alignment vertical="top"/>
      <protection locked="0"/>
    </xf>
    <xf numFmtId="0" fontId="91" fillId="0" borderId="36" xfId="245" quotePrefix="1" applyFont="1" applyBorder="1" applyAlignment="1" applyProtection="1">
      <alignment vertical="top" wrapText="1"/>
      <protection locked="0"/>
    </xf>
    <xf numFmtId="49" fontId="91" fillId="0" borderId="36" xfId="251" applyNumberFormat="1" applyFont="1" applyBorder="1" applyAlignment="1" applyProtection="1">
      <alignment vertical="top"/>
      <protection locked="0"/>
    </xf>
    <xf numFmtId="49" fontId="91" fillId="0" borderId="36" xfId="251" quotePrefix="1" applyNumberFormat="1" applyFont="1" applyBorder="1" applyAlignment="1" applyProtection="1">
      <alignment vertical="top"/>
      <protection locked="0"/>
    </xf>
    <xf numFmtId="49" fontId="102" fillId="0" borderId="36" xfId="251" applyNumberFormat="1" applyFont="1" applyBorder="1" applyAlignment="1" applyProtection="1">
      <alignment vertical="top"/>
      <protection locked="0"/>
    </xf>
    <xf numFmtId="0" fontId="91" fillId="0" borderId="36" xfId="231" quotePrefix="1" applyNumberFormat="1" applyFont="1" applyBorder="1" applyAlignment="1" applyProtection="1">
      <protection locked="0"/>
    </xf>
    <xf numFmtId="0" fontId="90" fillId="0" borderId="36" xfId="251" quotePrefix="1" applyFont="1" applyBorder="1" applyAlignment="1" applyProtection="1">
      <alignment horizontal="justify" vertical="top"/>
      <protection locked="0"/>
    </xf>
    <xf numFmtId="0" fontId="90" fillId="0" borderId="36" xfId="0" applyFont="1" applyBorder="1" applyAlignment="1" applyProtection="1">
      <alignment horizontal="left" vertical="top" wrapText="1"/>
      <protection locked="0"/>
    </xf>
    <xf numFmtId="0" fontId="91" fillId="0" borderId="36" xfId="0" applyFont="1" applyBorder="1" applyAlignment="1" applyProtection="1">
      <alignment horizontal="left" wrapText="1"/>
      <protection locked="0"/>
    </xf>
    <xf numFmtId="0" fontId="91" fillId="0" borderId="36" xfId="0" quotePrefix="1" applyFont="1" applyBorder="1" applyAlignment="1" applyProtection="1">
      <alignment horizontal="justify" vertical="top"/>
      <protection locked="0"/>
    </xf>
    <xf numFmtId="0" fontId="91" fillId="0" borderId="36" xfId="32" applyFont="1" applyBorder="1" applyAlignment="1" applyProtection="1">
      <alignment horizontal="justify" vertical="top"/>
      <protection locked="0"/>
    </xf>
    <xf numFmtId="0" fontId="90" fillId="0" borderId="36" xfId="0" applyFont="1" applyBorder="1" applyAlignment="1" applyProtection="1">
      <alignment horizontal="justify" vertical="top"/>
      <protection locked="0"/>
    </xf>
    <xf numFmtId="0" fontId="90" fillId="0" borderId="36" xfId="0" applyFont="1" applyBorder="1" applyAlignment="1" applyProtection="1">
      <alignment horizontal="left" wrapText="1"/>
      <protection locked="0"/>
    </xf>
    <xf numFmtId="0" fontId="91" fillId="0" borderId="36" xfId="0" applyFont="1" applyBorder="1" applyProtection="1">
      <protection locked="0"/>
    </xf>
    <xf numFmtId="0" fontId="97" fillId="0" borderId="36" xfId="0" applyFont="1" applyBorder="1" applyAlignment="1" applyProtection="1">
      <alignment horizontal="justify"/>
      <protection locked="0"/>
    </xf>
    <xf numFmtId="0" fontId="99" fillId="0" borderId="36" xfId="0" applyFont="1" applyBorder="1" applyAlignment="1" applyProtection="1">
      <alignment vertical="top" wrapText="1"/>
      <protection locked="0"/>
    </xf>
    <xf numFmtId="4" fontId="91" fillId="0" borderId="36" xfId="0" applyNumberFormat="1" applyFont="1" applyBorder="1" applyAlignment="1" applyProtection="1">
      <alignment vertical="top" wrapText="1"/>
      <protection locked="0"/>
    </xf>
    <xf numFmtId="0" fontId="97" fillId="0" borderId="36" xfId="0" applyFont="1" applyBorder="1" applyAlignment="1" applyProtection="1">
      <alignment wrapText="1"/>
      <protection locked="0"/>
    </xf>
    <xf numFmtId="0" fontId="94" fillId="0" borderId="36" xfId="0" applyFont="1" applyBorder="1" applyAlignment="1" applyProtection="1">
      <alignment horizontal="justify" vertical="center"/>
      <protection locked="0"/>
    </xf>
    <xf numFmtId="0" fontId="107" fillId="0" borderId="36" xfId="247" applyFont="1" applyBorder="1" applyProtection="1">
      <protection locked="0"/>
    </xf>
    <xf numFmtId="0" fontId="91" fillId="0" borderId="36" xfId="247" applyNumberFormat="1" applyFont="1" applyBorder="1" applyAlignment="1" applyProtection="1">
      <alignment vertical="top" wrapText="1"/>
      <protection locked="0"/>
    </xf>
    <xf numFmtId="0" fontId="94" fillId="0" borderId="36" xfId="247" applyFont="1" applyBorder="1" applyAlignment="1" applyProtection="1">
      <alignment wrapText="1"/>
      <protection locked="0"/>
    </xf>
    <xf numFmtId="0" fontId="105" fillId="0" borderId="36" xfId="0" applyFont="1" applyBorder="1" applyAlignment="1" applyProtection="1">
      <alignment horizontal="left" vertical="top" wrapText="1"/>
      <protection locked="0"/>
    </xf>
    <xf numFmtId="49" fontId="91" fillId="0" borderId="36" xfId="244" applyNumberFormat="1" applyFont="1" applyBorder="1" applyAlignment="1" applyProtection="1">
      <alignment wrapText="1"/>
      <protection locked="0"/>
    </xf>
    <xf numFmtId="49" fontId="90" fillId="0" borderId="36" xfId="244" applyNumberFormat="1" applyFont="1" applyBorder="1" applyAlignment="1" applyProtection="1">
      <alignment wrapText="1"/>
      <protection locked="0"/>
    </xf>
    <xf numFmtId="0" fontId="91" fillId="0" borderId="36" xfId="244" applyFont="1" applyBorder="1" applyAlignment="1" applyProtection="1">
      <alignment wrapText="1"/>
      <protection locked="0"/>
    </xf>
    <xf numFmtId="0" fontId="91" fillId="0" borderId="36" xfId="244" applyFont="1" applyBorder="1" applyAlignment="1" applyProtection="1">
      <alignment vertical="top" wrapText="1"/>
      <protection locked="0"/>
    </xf>
    <xf numFmtId="0" fontId="91" fillId="0" borderId="36" xfId="244" quotePrefix="1" applyFont="1" applyBorder="1" applyAlignment="1" applyProtection="1">
      <alignment vertical="top" wrapText="1"/>
      <protection locked="0"/>
    </xf>
    <xf numFmtId="0" fontId="90" fillId="0" borderId="36" xfId="243" applyFont="1" applyBorder="1" applyAlignment="1" applyProtection="1">
      <alignment vertical="top"/>
      <protection locked="0"/>
    </xf>
    <xf numFmtId="0" fontId="97" fillId="0" borderId="36" xfId="57" applyFont="1" applyBorder="1" applyAlignment="1" applyProtection="1">
      <alignment vertical="top" wrapText="1"/>
      <protection locked="0"/>
    </xf>
    <xf numFmtId="0" fontId="91" fillId="0" borderId="36" xfId="243" applyFont="1" applyBorder="1" applyAlignment="1" applyProtection="1">
      <alignment vertical="top"/>
      <protection locked="0"/>
    </xf>
    <xf numFmtId="0" fontId="90" fillId="0" borderId="36" xfId="261" applyFont="1" applyBorder="1" applyAlignment="1" applyProtection="1">
      <alignment vertical="top" wrapText="1"/>
      <protection locked="0"/>
    </xf>
    <xf numFmtId="0" fontId="90" fillId="0" borderId="36" xfId="57" applyFont="1" applyBorder="1" applyAlignment="1" applyProtection="1">
      <alignment vertical="top" wrapText="1"/>
      <protection locked="0"/>
    </xf>
    <xf numFmtId="0" fontId="91" fillId="0" borderId="36" xfId="57" applyFont="1" applyBorder="1" applyAlignment="1" applyProtection="1">
      <alignment vertical="top" wrapText="1"/>
      <protection locked="0"/>
    </xf>
    <xf numFmtId="0" fontId="90" fillId="0" borderId="36" xfId="243" applyFont="1" applyBorder="1" applyAlignment="1" applyProtection="1">
      <alignment horizontal="justify" vertical="top"/>
      <protection locked="0"/>
    </xf>
    <xf numFmtId="0" fontId="97" fillId="0" borderId="36" xfId="57" quotePrefix="1" applyFont="1" applyBorder="1" applyAlignment="1" applyProtection="1">
      <alignment vertical="top" wrapText="1"/>
      <protection locked="0"/>
    </xf>
    <xf numFmtId="0" fontId="97" fillId="0" borderId="36" xfId="261" applyFont="1" applyBorder="1" applyAlignment="1" applyProtection="1">
      <alignment vertical="top" wrapText="1"/>
      <protection locked="0"/>
    </xf>
    <xf numFmtId="0" fontId="97" fillId="0" borderId="36" xfId="259" applyFont="1" applyBorder="1" applyAlignment="1" applyProtection="1">
      <alignment vertical="center" wrapText="1"/>
      <protection locked="0"/>
    </xf>
    <xf numFmtId="0" fontId="99" fillId="0" borderId="36" xfId="261" applyFont="1" applyBorder="1" applyAlignment="1" applyProtection="1">
      <alignment vertical="top" wrapText="1"/>
      <protection locked="0"/>
    </xf>
    <xf numFmtId="0" fontId="90" fillId="0" borderId="36" xfId="260" applyFont="1" applyBorder="1" applyAlignment="1" applyProtection="1">
      <alignment horizontal="justify" vertical="top"/>
      <protection locked="0"/>
    </xf>
    <xf numFmtId="0" fontId="91" fillId="0" borderId="36" xfId="260" quotePrefix="1" applyFont="1" applyBorder="1" applyAlignment="1" applyProtection="1">
      <alignment horizontal="justify" vertical="top"/>
      <protection locked="0"/>
    </xf>
    <xf numFmtId="0" fontId="90" fillId="0" borderId="36" xfId="257" applyNumberFormat="1" applyFont="1" applyFill="1" applyBorder="1" applyAlignment="1" applyProtection="1">
      <alignment horizontal="left" vertical="top" wrapText="1"/>
      <protection locked="0"/>
    </xf>
    <xf numFmtId="0" fontId="91" fillId="0" borderId="36" xfId="257" applyNumberFormat="1" applyFont="1" applyFill="1" applyBorder="1" applyAlignment="1" applyProtection="1">
      <alignment horizontal="left" vertical="top" wrapText="1"/>
      <protection locked="0"/>
    </xf>
    <xf numFmtId="49" fontId="91" fillId="0" borderId="36" xfId="258" applyNumberFormat="1" applyFont="1" applyBorder="1" applyAlignment="1" applyProtection="1">
      <alignment horizontal="left" vertical="top"/>
      <protection locked="0"/>
    </xf>
    <xf numFmtId="0" fontId="90" fillId="0" borderId="36" xfId="0" applyFont="1" applyBorder="1" applyAlignment="1" applyProtection="1">
      <alignment vertical="top"/>
      <protection locked="0"/>
    </xf>
    <xf numFmtId="0" fontId="91" fillId="0" borderId="36" xfId="0" quotePrefix="1" applyFont="1" applyBorder="1" applyAlignment="1" applyProtection="1">
      <alignment horizontal="justify" vertical="top" wrapText="1"/>
      <protection locked="0"/>
    </xf>
    <xf numFmtId="0" fontId="87" fillId="0" borderId="36" xfId="0" applyFont="1" applyBorder="1" applyAlignment="1" applyProtection="1">
      <alignment horizontal="justify" vertical="top" wrapText="1"/>
      <protection locked="0"/>
    </xf>
    <xf numFmtId="0" fontId="92" fillId="0" borderId="36" xfId="0" applyFont="1" applyBorder="1" applyAlignment="1" applyProtection="1">
      <alignment horizontal="justify" vertical="top" wrapText="1"/>
      <protection locked="0"/>
    </xf>
    <xf numFmtId="0" fontId="92" fillId="0" borderId="36" xfId="0" applyFont="1" applyBorder="1" applyAlignment="1" applyProtection="1">
      <alignment horizontal="left" vertical="top" wrapText="1"/>
      <protection locked="0"/>
    </xf>
    <xf numFmtId="0" fontId="87" fillId="0" borderId="36" xfId="0" applyFont="1" applyBorder="1" applyAlignment="1" applyProtection="1">
      <alignment horizontal="left" vertical="top" wrapText="1"/>
      <protection locked="0"/>
    </xf>
    <xf numFmtId="0" fontId="87" fillId="24" borderId="36" xfId="0" applyFont="1" applyFill="1" applyBorder="1" applyAlignment="1" applyProtection="1">
      <alignment horizontal="left" vertical="top" wrapText="1"/>
      <protection locked="0"/>
    </xf>
    <xf numFmtId="0" fontId="87" fillId="0" borderId="36" xfId="0" quotePrefix="1" applyFont="1" applyBorder="1" applyAlignment="1" applyProtection="1">
      <alignment horizontal="left" vertical="top" wrapText="1"/>
      <protection locked="0"/>
    </xf>
    <xf numFmtId="0" fontId="91" fillId="0" borderId="36" xfId="0" applyFont="1" applyBorder="1" applyAlignment="1" applyProtection="1">
      <alignment horizontal="justify" vertical="top" wrapText="1"/>
      <protection locked="0"/>
    </xf>
    <xf numFmtId="0" fontId="90" fillId="0" borderId="36" xfId="0" quotePrefix="1" applyFont="1" applyBorder="1" applyAlignment="1" applyProtection="1">
      <alignment horizontal="left" vertical="top" wrapText="1"/>
      <protection locked="0"/>
    </xf>
    <xf numFmtId="0" fontId="92" fillId="0" borderId="36" xfId="0" quotePrefix="1" applyFont="1" applyBorder="1" applyAlignment="1" applyProtection="1">
      <alignment horizontal="left" vertical="top" wrapText="1"/>
      <protection locked="0"/>
    </xf>
    <xf numFmtId="0" fontId="90" fillId="0" borderId="36" xfId="0" applyFont="1" applyBorder="1" applyAlignment="1" applyProtection="1">
      <alignment horizontal="justify" vertical="top" wrapText="1"/>
      <protection locked="0"/>
    </xf>
    <xf numFmtId="0" fontId="87" fillId="24" borderId="36" xfId="0" quotePrefix="1" applyFont="1" applyFill="1" applyBorder="1" applyAlignment="1" applyProtection="1">
      <alignment horizontal="left" vertical="top" wrapText="1"/>
      <protection locked="0"/>
    </xf>
    <xf numFmtId="0" fontId="87" fillId="25" borderId="36" xfId="0" quotePrefix="1" applyFont="1" applyFill="1" applyBorder="1" applyAlignment="1" applyProtection="1">
      <alignment horizontal="left" vertical="top" wrapText="1"/>
      <protection locked="0"/>
    </xf>
    <xf numFmtId="0" fontId="103" fillId="0" borderId="36" xfId="0" quotePrefix="1" applyFont="1" applyBorder="1" applyAlignment="1" applyProtection="1">
      <alignment horizontal="left" vertical="top" wrapText="1"/>
      <protection locked="0"/>
    </xf>
    <xf numFmtId="0" fontId="91" fillId="0" borderId="36" xfId="243" quotePrefix="1" applyFont="1" applyBorder="1" applyProtection="1">
      <protection locked="0"/>
    </xf>
    <xf numFmtId="0" fontId="87" fillId="25" borderId="36" xfId="0" applyFont="1" applyFill="1" applyBorder="1" applyAlignment="1" applyProtection="1">
      <alignment horizontal="justify" vertical="top" wrapText="1"/>
      <protection locked="0"/>
    </xf>
    <xf numFmtId="0" fontId="87" fillId="25" borderId="36" xfId="0" applyFont="1" applyFill="1" applyBorder="1" applyAlignment="1" applyProtection="1">
      <alignment vertical="top" wrapText="1"/>
      <protection locked="0"/>
    </xf>
    <xf numFmtId="0" fontId="103" fillId="0" borderId="36" xfId="0" applyFont="1" applyBorder="1" applyAlignment="1" applyProtection="1">
      <alignment horizontal="left" vertical="top" wrapText="1"/>
      <protection locked="0"/>
    </xf>
    <xf numFmtId="0" fontId="87" fillId="24" borderId="36" xfId="0" applyFont="1" applyFill="1" applyBorder="1" applyAlignment="1" applyProtection="1">
      <alignment vertical="top" wrapText="1"/>
      <protection locked="0"/>
    </xf>
    <xf numFmtId="0" fontId="91" fillId="0" borderId="36" xfId="263" applyFont="1" applyBorder="1" applyAlignment="1" applyProtection="1">
      <alignment horizontal="left" vertical="top" wrapText="1"/>
      <protection locked="0"/>
    </xf>
    <xf numFmtId="0" fontId="92" fillId="0" borderId="36" xfId="0" quotePrefix="1" applyFont="1" applyBorder="1" applyAlignment="1" applyProtection="1">
      <alignment vertical="top" wrapText="1"/>
      <protection locked="0"/>
    </xf>
    <xf numFmtId="0" fontId="87" fillId="0" borderId="36" xfId="0" applyFont="1" applyBorder="1" applyAlignment="1" applyProtection="1">
      <alignment vertical="top" wrapText="1"/>
      <protection locked="0"/>
    </xf>
    <xf numFmtId="0" fontId="87" fillId="24" borderId="36" xfId="0" applyFont="1" applyFill="1" applyBorder="1" applyAlignment="1" applyProtection="1">
      <alignment horizontal="justify" vertical="top" wrapText="1"/>
      <protection locked="0"/>
    </xf>
    <xf numFmtId="0" fontId="90" fillId="24" borderId="36" xfId="0" applyFont="1" applyFill="1" applyBorder="1" applyAlignment="1" applyProtection="1">
      <alignment horizontal="justify" vertical="top" wrapText="1"/>
      <protection locked="0"/>
    </xf>
    <xf numFmtId="0" fontId="103" fillId="0" borderId="36" xfId="0" applyFont="1" applyBorder="1" applyAlignment="1" applyProtection="1">
      <alignment horizontal="justify" vertical="top" wrapText="1"/>
      <protection locked="0"/>
    </xf>
    <xf numFmtId="0" fontId="91" fillId="0" borderId="36" xfId="263" applyFont="1" applyBorder="1" applyAlignment="1" applyProtection="1">
      <alignment horizontal="justify" vertical="top" wrapText="1"/>
      <protection locked="0"/>
    </xf>
    <xf numFmtId="49" fontId="94" fillId="0" borderId="16" xfId="0" applyNumberFormat="1" applyFont="1" applyBorder="1" applyAlignment="1" applyProtection="1">
      <alignment horizontal="left" vertical="center" wrapText="1" readingOrder="1"/>
      <protection locked="0"/>
    </xf>
    <xf numFmtId="0" fontId="94" fillId="0" borderId="16" xfId="0" applyFont="1" applyBorder="1" applyAlignment="1" applyProtection="1">
      <alignment horizontal="left" vertical="center" wrapText="1" readingOrder="1"/>
      <protection locked="0"/>
    </xf>
    <xf numFmtId="0" fontId="91" fillId="0" borderId="16" xfId="0" applyFont="1" applyBorder="1" applyAlignment="1" applyProtection="1">
      <alignment horizontal="left" vertical="center" wrapText="1" readingOrder="1"/>
      <protection locked="0"/>
    </xf>
    <xf numFmtId="0" fontId="94" fillId="0" borderId="0" xfId="0" applyFont="1" applyAlignment="1" applyProtection="1">
      <alignment horizontal="left" vertical="center" wrapText="1" readingOrder="1"/>
      <protection locked="0"/>
    </xf>
    <xf numFmtId="0" fontId="107" fillId="0" borderId="11" xfId="0" applyFont="1" applyBorder="1" applyAlignment="1" applyProtection="1">
      <alignment horizontal="left" vertical="center" wrapText="1" readingOrder="1"/>
      <protection locked="0"/>
    </xf>
    <xf numFmtId="49" fontId="94" fillId="0" borderId="0" xfId="0" applyNumberFormat="1" applyFont="1" applyAlignment="1" applyProtection="1">
      <alignment horizontal="left" vertical="center" wrapText="1" readingOrder="1"/>
      <protection locked="0"/>
    </xf>
    <xf numFmtId="4" fontId="53" fillId="0" borderId="0" xfId="0" applyNumberFormat="1" applyFont="1"/>
    <xf numFmtId="0" fontId="112" fillId="0" borderId="0" xfId="0" applyFont="1"/>
    <xf numFmtId="49" fontId="112" fillId="0" borderId="0" xfId="0" applyNumberFormat="1" applyFont="1"/>
    <xf numFmtId="0" fontId="113" fillId="0" borderId="16" xfId="0" applyFont="1" applyBorder="1" applyAlignment="1">
      <alignment horizontal="center" vertical="center" wrapText="1"/>
    </xf>
    <xf numFmtId="49" fontId="113" fillId="0" borderId="16" xfId="0" applyNumberFormat="1" applyFont="1" applyBorder="1" applyAlignment="1">
      <alignment horizontal="center" vertical="center" wrapText="1"/>
    </xf>
    <xf numFmtId="4" fontId="113" fillId="0" borderId="16" xfId="0" applyNumberFormat="1" applyFont="1" applyBorder="1" applyAlignment="1">
      <alignment horizontal="center" vertical="center" wrapText="1"/>
    </xf>
    <xf numFmtId="176" fontId="113" fillId="0" borderId="16" xfId="0" applyNumberFormat="1" applyFont="1" applyBorder="1" applyAlignment="1">
      <alignment horizontal="center" vertical="center" wrapText="1"/>
    </xf>
    <xf numFmtId="49" fontId="114" fillId="0" borderId="36" xfId="242" applyNumberFormat="1" applyFont="1" applyBorder="1"/>
    <xf numFmtId="0" fontId="114" fillId="0" borderId="36" xfId="242" applyFont="1" applyBorder="1" applyAlignment="1">
      <alignment horizontal="left" vertical="top"/>
    </xf>
    <xf numFmtId="4" fontId="114" fillId="0" borderId="36" xfId="242" applyNumberFormat="1" applyFont="1" applyBorder="1" applyAlignment="1">
      <alignment vertical="top"/>
    </xf>
    <xf numFmtId="0" fontId="90" fillId="30" borderId="49" xfId="0" applyFont="1" applyFill="1" applyBorder="1" applyAlignment="1">
      <alignment vertical="center"/>
    </xf>
    <xf numFmtId="0" fontId="91" fillId="30" borderId="49" xfId="0" applyFont="1" applyFill="1" applyBorder="1" applyAlignment="1">
      <alignment vertical="top"/>
    </xf>
    <xf numFmtId="179" fontId="91" fillId="30" borderId="49" xfId="0" applyNumberFormat="1" applyFont="1" applyFill="1" applyBorder="1" applyAlignment="1">
      <alignment vertical="top"/>
    </xf>
    <xf numFmtId="1" fontId="90" fillId="29" borderId="36" xfId="266" applyNumberFormat="1" applyFont="1" applyFill="1" applyBorder="1" applyAlignment="1">
      <alignment horizontal="left" vertical="top"/>
    </xf>
    <xf numFmtId="0" fontId="90" fillId="29" borderId="36" xfId="266" applyFont="1" applyFill="1" applyBorder="1" applyAlignment="1">
      <alignment horizontal="left" vertical="top" wrapText="1"/>
    </xf>
    <xf numFmtId="0" fontId="90" fillId="29" borderId="62" xfId="266" applyFont="1" applyFill="1" applyBorder="1" applyAlignment="1">
      <alignment horizontal="left" vertical="top" wrapText="1"/>
    </xf>
    <xf numFmtId="0" fontId="91" fillId="29" borderId="62" xfId="266" applyFont="1" applyFill="1" applyBorder="1" applyAlignment="1">
      <alignment horizontal="center" vertical="top" wrapText="1"/>
    </xf>
    <xf numFmtId="1" fontId="91" fillId="29" borderId="62" xfId="266" applyNumberFormat="1" applyFont="1" applyFill="1" applyBorder="1" applyAlignment="1">
      <alignment horizontal="center" vertical="top"/>
    </xf>
    <xf numFmtId="4" fontId="91" fillId="29" borderId="62" xfId="266" applyNumberFormat="1" applyFont="1" applyFill="1" applyBorder="1" applyAlignment="1">
      <alignment horizontal="right" vertical="top"/>
    </xf>
    <xf numFmtId="4" fontId="115" fillId="29" borderId="62" xfId="266" applyNumberFormat="1" applyFont="1" applyFill="1" applyBorder="1" applyAlignment="1">
      <alignment horizontal="right" vertical="top"/>
    </xf>
    <xf numFmtId="4" fontId="97" fillId="0" borderId="0" xfId="266" applyNumberFormat="1" applyFont="1" applyProtection="1">
      <protection locked="0"/>
    </xf>
    <xf numFmtId="1" fontId="90" fillId="0" borderId="16" xfId="266" applyNumberFormat="1" applyFont="1" applyBorder="1" applyAlignment="1">
      <alignment horizontal="left" vertical="top"/>
    </xf>
    <xf numFmtId="0" fontId="90" fillId="0" borderId="16" xfId="266" applyFont="1" applyBorder="1" applyAlignment="1">
      <alignment horizontal="left" vertical="top" wrapText="1"/>
    </xf>
    <xf numFmtId="0" fontId="90" fillId="0" borderId="16" xfId="243" applyFont="1" applyBorder="1" applyAlignment="1">
      <alignment horizontal="justify" vertical="top"/>
    </xf>
    <xf numFmtId="0" fontId="91" fillId="0" borderId="16" xfId="242" applyFont="1" applyBorder="1" applyAlignment="1">
      <alignment horizontal="left" vertical="top"/>
    </xf>
    <xf numFmtId="4" fontId="91" fillId="0" borderId="16" xfId="242" applyNumberFormat="1" applyFont="1" applyBorder="1" applyAlignment="1">
      <alignment horizontal="right" vertical="top"/>
    </xf>
    <xf numFmtId="4" fontId="91" fillId="0" borderId="16" xfId="242" applyNumberFormat="1" applyFont="1" applyBorder="1" applyAlignment="1">
      <alignment vertical="top"/>
    </xf>
    <xf numFmtId="1" fontId="90" fillId="0" borderId="35" xfId="266" applyNumberFormat="1" applyFont="1" applyBorder="1" applyAlignment="1">
      <alignment horizontal="left" vertical="top"/>
    </xf>
    <xf numFmtId="0" fontId="90" fillId="0" borderId="35" xfId="266" applyFont="1" applyBorder="1" applyAlignment="1">
      <alignment horizontal="left" vertical="top" wrapText="1"/>
    </xf>
    <xf numFmtId="1" fontId="97" fillId="0" borderId="36" xfId="266" applyNumberFormat="1" applyFont="1" applyBorder="1" applyAlignment="1">
      <alignment horizontal="left" vertical="top"/>
    </xf>
    <xf numFmtId="0" fontId="97" fillId="0" borderId="36" xfId="266" applyFont="1" applyBorder="1" applyAlignment="1">
      <alignment vertical="top" wrapText="1"/>
    </xf>
    <xf numFmtId="4" fontId="97" fillId="0" borderId="0" xfId="266" applyNumberFormat="1" applyFont="1" applyAlignment="1" applyProtection="1">
      <alignment horizontal="center" vertical="top"/>
      <protection locked="0"/>
    </xf>
    <xf numFmtId="0" fontId="91" fillId="0" borderId="16" xfId="242" applyFont="1" applyBorder="1" applyAlignment="1">
      <alignment horizontal="center" vertical="center"/>
    </xf>
    <xf numFmtId="4" fontId="91" fillId="0" borderId="16" xfId="242" applyNumberFormat="1" applyFont="1" applyBorder="1" applyAlignment="1" applyProtection="1">
      <alignment horizontal="center" vertical="center"/>
      <protection locked="0"/>
    </xf>
    <xf numFmtId="4" fontId="91" fillId="0" borderId="16" xfId="242" applyNumberFormat="1" applyFont="1" applyBorder="1" applyAlignment="1">
      <alignment horizontal="center" vertical="center"/>
    </xf>
    <xf numFmtId="0" fontId="97" fillId="24" borderId="36" xfId="266" applyFont="1" applyFill="1" applyBorder="1" applyAlignment="1">
      <alignment vertical="top" wrapText="1"/>
    </xf>
    <xf numFmtId="0" fontId="91" fillId="24" borderId="36" xfId="242" applyFont="1" applyFill="1" applyBorder="1" applyAlignment="1">
      <alignment horizontal="center" vertical="center"/>
    </xf>
    <xf numFmtId="0" fontId="91" fillId="0" borderId="35" xfId="266" applyFont="1" applyBorder="1" applyAlignment="1">
      <alignment horizontal="center" vertical="center" wrapText="1"/>
    </xf>
    <xf numFmtId="1" fontId="91" fillId="0" borderId="35" xfId="266" applyNumberFormat="1" applyFont="1" applyBorder="1" applyAlignment="1">
      <alignment horizontal="center" vertical="center"/>
    </xf>
    <xf numFmtId="4" fontId="91" fillId="0" borderId="35" xfId="266" applyNumberFormat="1" applyFont="1" applyBorder="1" applyAlignment="1" applyProtection="1">
      <alignment horizontal="center" vertical="center"/>
      <protection locked="0"/>
    </xf>
    <xf numFmtId="4" fontId="115" fillId="0" borderId="35" xfId="266" applyNumberFormat="1" applyFont="1" applyBorder="1" applyAlignment="1">
      <alignment horizontal="center" vertical="center"/>
    </xf>
    <xf numFmtId="1" fontId="90" fillId="29" borderId="16" xfId="266" applyNumberFormat="1" applyFont="1" applyFill="1" applyBorder="1" applyAlignment="1">
      <alignment horizontal="left" vertical="top"/>
    </xf>
    <xf numFmtId="0" fontId="90" fillId="29" borderId="16" xfId="266" applyFont="1" applyFill="1" applyBorder="1" applyAlignment="1">
      <alignment horizontal="left" vertical="top" wrapText="1"/>
    </xf>
    <xf numFmtId="0" fontId="91" fillId="29" borderId="16" xfId="242" applyFont="1" applyFill="1" applyBorder="1" applyAlignment="1">
      <alignment horizontal="center" vertical="center"/>
    </xf>
    <xf numFmtId="0" fontId="91" fillId="0" borderId="36" xfId="266" applyFont="1" applyBorder="1" applyAlignment="1">
      <alignment vertical="top" wrapText="1"/>
    </xf>
    <xf numFmtId="1" fontId="90" fillId="29" borderId="35" xfId="266" applyNumberFormat="1" applyFont="1" applyFill="1" applyBorder="1" applyAlignment="1">
      <alignment horizontal="left" vertical="top"/>
    </xf>
    <xf numFmtId="0" fontId="90" fillId="29" borderId="35" xfId="266" applyFont="1" applyFill="1" applyBorder="1" applyAlignment="1">
      <alignment horizontal="left" vertical="top" wrapText="1"/>
    </xf>
    <xf numFmtId="4" fontId="91" fillId="0" borderId="35" xfId="242" applyNumberFormat="1" applyFont="1" applyBorder="1" applyAlignment="1" applyProtection="1">
      <alignment horizontal="center" vertical="center"/>
      <protection locked="0"/>
    </xf>
    <xf numFmtId="0" fontId="97" fillId="0" borderId="0" xfId="266" applyFont="1" applyAlignment="1" applyProtection="1">
      <alignment vertical="top"/>
      <protection locked="0"/>
    </xf>
    <xf numFmtId="0" fontId="97" fillId="0" borderId="36" xfId="0" applyFont="1" applyBorder="1" applyAlignment="1">
      <alignment vertical="top" wrapText="1"/>
    </xf>
    <xf numFmtId="0" fontId="91" fillId="0" borderId="35" xfId="266" applyFont="1" applyBorder="1" applyAlignment="1">
      <alignment horizontal="left" vertical="top" wrapText="1"/>
    </xf>
    <xf numFmtId="0" fontId="91" fillId="32" borderId="35" xfId="266" applyFont="1" applyFill="1" applyBorder="1" applyAlignment="1">
      <alignment horizontal="left" vertical="top" wrapText="1"/>
    </xf>
    <xf numFmtId="0" fontId="97" fillId="0" borderId="0" xfId="266" applyFont="1" applyAlignment="1">
      <alignment vertical="top"/>
    </xf>
    <xf numFmtId="0" fontId="116" fillId="0" borderId="36" xfId="266" applyFont="1" applyBorder="1" applyAlignment="1">
      <alignment vertical="top" wrapText="1"/>
    </xf>
    <xf numFmtId="1" fontId="91" fillId="0" borderId="36" xfId="266" applyNumberFormat="1" applyFont="1" applyBorder="1" applyAlignment="1">
      <alignment horizontal="left" vertical="top"/>
    </xf>
    <xf numFmtId="0" fontId="91" fillId="0" borderId="36" xfId="266" applyFont="1" applyBorder="1" applyAlignment="1">
      <alignment horizontal="left" vertical="top" wrapText="1"/>
    </xf>
    <xf numFmtId="0" fontId="97" fillId="0" borderId="0" xfId="266" applyFont="1" applyProtection="1">
      <protection locked="0"/>
    </xf>
    <xf numFmtId="1" fontId="97" fillId="0" borderId="37" xfId="266" applyNumberFormat="1" applyFont="1" applyBorder="1" applyAlignment="1">
      <alignment horizontal="left" vertical="top"/>
    </xf>
    <xf numFmtId="0" fontId="97" fillId="0" borderId="37" xfId="266" applyFont="1" applyBorder="1" applyAlignment="1">
      <alignment vertical="top" wrapText="1"/>
    </xf>
    <xf numFmtId="4" fontId="117" fillId="30" borderId="10" xfId="242" applyNumberFormat="1" applyFont="1" applyFill="1" applyBorder="1" applyAlignment="1">
      <alignment horizontal="center" vertical="center"/>
    </xf>
    <xf numFmtId="1" fontId="91" fillId="0" borderId="13" xfId="266" applyNumberFormat="1" applyFont="1" applyBorder="1" applyAlignment="1">
      <alignment horizontal="left" vertical="top"/>
    </xf>
    <xf numFmtId="0" fontId="91" fillId="0" borderId="13" xfId="266" applyFont="1" applyBorder="1" applyAlignment="1">
      <alignment horizontal="left" vertical="top" wrapText="1"/>
    </xf>
    <xf numFmtId="0" fontId="91" fillId="0" borderId="13" xfId="266" applyFont="1" applyBorder="1" applyAlignment="1">
      <alignment horizontal="center" vertical="top"/>
    </xf>
    <xf numFmtId="3" fontId="90" fillId="0" borderId="13" xfId="266" applyNumberFormat="1" applyFont="1" applyBorder="1" applyAlignment="1">
      <alignment horizontal="left" vertical="top"/>
    </xf>
    <xf numFmtId="3" fontId="90" fillId="0" borderId="13" xfId="266" applyNumberFormat="1" applyFont="1" applyBorder="1" applyAlignment="1">
      <alignment horizontal="right" vertical="top"/>
    </xf>
    <xf numFmtId="4" fontId="90" fillId="0" borderId="13" xfId="266" applyNumberFormat="1" applyFont="1" applyBorder="1" applyAlignment="1">
      <alignment vertical="top"/>
    </xf>
    <xf numFmtId="0" fontId="91" fillId="0" borderId="0" xfId="266" applyFont="1" applyAlignment="1" applyProtection="1">
      <alignment vertical="top"/>
      <protection locked="0"/>
    </xf>
    <xf numFmtId="0" fontId="91" fillId="0" borderId="0" xfId="0" applyFont="1" applyAlignment="1">
      <alignment vertical="top"/>
    </xf>
    <xf numFmtId="179" fontId="91" fillId="0" borderId="0" xfId="0" applyNumberFormat="1" applyFont="1" applyAlignment="1">
      <alignment vertical="top"/>
    </xf>
    <xf numFmtId="0" fontId="112" fillId="30" borderId="49" xfId="0" applyFont="1" applyFill="1" applyBorder="1" applyAlignment="1">
      <alignment vertical="top"/>
    </xf>
    <xf numFmtId="179" fontId="112" fillId="30" borderId="49" xfId="0" applyNumberFormat="1" applyFont="1" applyFill="1" applyBorder="1" applyAlignment="1">
      <alignment vertical="top"/>
    </xf>
    <xf numFmtId="0" fontId="91" fillId="0" borderId="36" xfId="267" quotePrefix="1" applyFont="1" applyBorder="1" applyAlignment="1" applyProtection="1">
      <alignment horizontal="justify" vertical="top" wrapText="1"/>
      <protection locked="0"/>
    </xf>
    <xf numFmtId="4" fontId="91" fillId="0" borderId="36" xfId="249" applyNumberFormat="1" applyFont="1" applyBorder="1" applyAlignment="1" applyProtection="1">
      <alignment horizontal="center" vertical="center"/>
      <protection locked="0"/>
    </xf>
    <xf numFmtId="0" fontId="90" fillId="0" borderId="36" xfId="0" applyFont="1" applyBorder="1" applyAlignment="1">
      <alignment vertical="top" wrapText="1"/>
    </xf>
    <xf numFmtId="0" fontId="91" fillId="0" borderId="37" xfId="242" applyFont="1" applyBorder="1" applyAlignment="1">
      <alignment horizontal="left" vertical="top"/>
    </xf>
    <xf numFmtId="4" fontId="91" fillId="0" borderId="37" xfId="242" applyNumberFormat="1" applyFont="1" applyBorder="1" applyAlignment="1" applyProtection="1">
      <alignment horizontal="right" vertical="top"/>
      <protection locked="0"/>
    </xf>
    <xf numFmtId="4" fontId="117" fillId="31" borderId="10" xfId="242" applyNumberFormat="1" applyFont="1" applyFill="1" applyBorder="1" applyProtection="1">
      <protection locked="0"/>
    </xf>
    <xf numFmtId="0" fontId="112" fillId="0" borderId="0" xfId="0" applyFont="1" applyAlignment="1">
      <alignment vertical="top"/>
    </xf>
    <xf numFmtId="179" fontId="112" fillId="0" borderId="0" xfId="0" applyNumberFormat="1" applyFont="1" applyAlignment="1">
      <alignment vertical="top"/>
    </xf>
    <xf numFmtId="0" fontId="35" fillId="0" borderId="35" xfId="0" applyFont="1" applyBorder="1" applyAlignment="1">
      <alignment horizontal="center" vertical="center" wrapText="1"/>
    </xf>
    <xf numFmtId="4" fontId="35" fillId="0" borderId="35" xfId="0" applyNumberFormat="1" applyFont="1" applyBorder="1" applyAlignment="1">
      <alignment horizontal="center" vertical="center" wrapText="1"/>
    </xf>
    <xf numFmtId="49" fontId="35" fillId="0" borderId="35" xfId="0" applyNumberFormat="1" applyFont="1" applyBorder="1" applyAlignment="1">
      <alignment horizontal="center" vertical="center" wrapText="1"/>
    </xf>
    <xf numFmtId="176" fontId="35" fillId="0" borderId="35" xfId="0" applyNumberFormat="1" applyFont="1" applyBorder="1" applyAlignment="1">
      <alignment horizontal="center" vertical="center" wrapText="1"/>
    </xf>
    <xf numFmtId="4" fontId="35" fillId="0" borderId="37" xfId="0" applyNumberFormat="1" applyFont="1" applyBorder="1" applyAlignment="1">
      <alignment horizontal="center" vertical="center" wrapText="1"/>
    </xf>
    <xf numFmtId="49" fontId="35" fillId="0" borderId="37" xfId="0" applyNumberFormat="1" applyFont="1" applyBorder="1" applyAlignment="1">
      <alignment horizontal="center" vertical="center" wrapText="1"/>
    </xf>
    <xf numFmtId="176" fontId="35" fillId="0" borderId="37" xfId="0" applyNumberFormat="1" applyFont="1" applyBorder="1" applyAlignment="1">
      <alignment horizontal="center" vertical="center" wrapText="1"/>
    </xf>
    <xf numFmtId="4" fontId="35" fillId="0" borderId="36" xfId="0" applyNumberFormat="1" applyFont="1" applyBorder="1" applyAlignment="1">
      <alignment horizontal="center" vertical="center" wrapText="1"/>
    </xf>
    <xf numFmtId="0" fontId="97" fillId="0" borderId="0" xfId="0" applyFont="1" applyAlignment="1">
      <alignment horizontal="center" vertical="center"/>
    </xf>
    <xf numFmtId="44" fontId="34" fillId="0" borderId="0" xfId="0" applyNumberFormat="1" applyFont="1" applyAlignment="1">
      <alignment horizontal="center" vertical="center"/>
    </xf>
    <xf numFmtId="4" fontId="35" fillId="0" borderId="16" xfId="170" applyNumberFormat="1" applyFont="1" applyFill="1" applyBorder="1" applyAlignment="1" applyProtection="1">
      <alignment horizontal="center" vertical="center" wrapText="1"/>
    </xf>
    <xf numFmtId="176" fontId="35" fillId="0" borderId="16" xfId="170" applyNumberFormat="1" applyFont="1" applyFill="1" applyBorder="1" applyAlignment="1" applyProtection="1">
      <alignment horizontal="center" vertical="center" wrapText="1"/>
      <protection locked="0"/>
    </xf>
    <xf numFmtId="176" fontId="35" fillId="0" borderId="16" xfId="170" applyNumberFormat="1" applyFont="1" applyFill="1" applyBorder="1" applyAlignment="1" applyProtection="1">
      <alignment horizontal="center" vertical="center" wrapText="1"/>
    </xf>
    <xf numFmtId="49" fontId="11" fillId="0" borderId="0" xfId="0" applyNumberFormat="1" applyFont="1" applyAlignment="1">
      <alignment horizontal="left" vertical="top"/>
    </xf>
    <xf numFmtId="0" fontId="11" fillId="0" borderId="0" xfId="0" applyFont="1" applyAlignment="1">
      <alignment vertical="top" wrapText="1"/>
    </xf>
    <xf numFmtId="0" fontId="11" fillId="0" borderId="0" xfId="0" applyFont="1" applyAlignment="1">
      <alignment horizontal="right"/>
    </xf>
    <xf numFmtId="4" fontId="11" fillId="0" borderId="0" xfId="0" applyNumberFormat="1" applyFont="1" applyAlignment="1">
      <alignment horizontal="right" wrapText="1"/>
    </xf>
    <xf numFmtId="0" fontId="75" fillId="0" borderId="0" xfId="0" applyFont="1" applyAlignment="1">
      <alignment vertical="center" wrapText="1"/>
    </xf>
    <xf numFmtId="0" fontId="75" fillId="0" borderId="0" xfId="0" applyFont="1" applyAlignment="1">
      <alignment vertical="top"/>
    </xf>
    <xf numFmtId="49" fontId="11" fillId="0" borderId="0" xfId="0" applyNumberFormat="1" applyFont="1"/>
    <xf numFmtId="0" fontId="35" fillId="0" borderId="0" xfId="0" applyFont="1" applyAlignment="1">
      <alignment vertical="top" wrapText="1"/>
    </xf>
    <xf numFmtId="0" fontId="35" fillId="0" borderId="0" xfId="0" applyFont="1" applyAlignment="1">
      <alignment vertical="top"/>
    </xf>
    <xf numFmtId="0" fontId="11" fillId="0" borderId="0" xfId="0" applyFont="1" applyAlignment="1">
      <alignment vertical="top"/>
    </xf>
    <xf numFmtId="0" fontId="6" fillId="0" borderId="0" xfId="226" applyAlignment="1">
      <alignment horizontal="justify" vertical="top" wrapText="1"/>
    </xf>
    <xf numFmtId="49" fontId="11" fillId="0" borderId="0" xfId="0" quotePrefix="1" applyNumberFormat="1" applyFont="1" applyAlignment="1">
      <alignment horizontal="center" vertical="top"/>
    </xf>
    <xf numFmtId="49" fontId="11" fillId="0" borderId="0" xfId="0" applyNumberFormat="1" applyFont="1" applyAlignment="1">
      <alignment vertical="top"/>
    </xf>
    <xf numFmtId="49" fontId="11" fillId="0" borderId="0" xfId="0" applyNumberFormat="1" applyFont="1" applyAlignment="1">
      <alignment horizontal="right" vertical="top"/>
    </xf>
    <xf numFmtId="49" fontId="35" fillId="0" borderId="0" xfId="0" applyNumberFormat="1" applyFont="1"/>
    <xf numFmtId="49" fontId="11" fillId="0" borderId="0" xfId="0" applyNumberFormat="1" applyFont="1" applyAlignment="1">
      <alignment horizontal="right"/>
    </xf>
    <xf numFmtId="49" fontId="35" fillId="0" borderId="0" xfId="0" applyNumberFormat="1" applyFont="1" applyAlignment="1">
      <alignment vertical="top"/>
    </xf>
    <xf numFmtId="170" fontId="11" fillId="0" borderId="0" xfId="0" applyNumberFormat="1" applyFont="1" applyAlignment="1">
      <alignment horizontal="right" wrapText="1"/>
    </xf>
    <xf numFmtId="4" fontId="11" fillId="0" borderId="0" xfId="0" applyNumberFormat="1" applyFont="1"/>
    <xf numFmtId="49" fontId="35" fillId="0" borderId="0" xfId="0" applyNumberFormat="1" applyFont="1" applyAlignment="1">
      <alignment horizontal="left" vertical="top"/>
    </xf>
    <xf numFmtId="0" fontId="35" fillId="0" borderId="0" xfId="0" applyFont="1" applyAlignment="1">
      <alignment horizontal="right"/>
    </xf>
    <xf numFmtId="4" fontId="35" fillId="0" borderId="0" xfId="0" applyNumberFormat="1" applyFont="1" applyAlignment="1">
      <alignment horizontal="right" wrapText="1"/>
    </xf>
    <xf numFmtId="171" fontId="35" fillId="0" borderId="0" xfId="0" applyNumberFormat="1" applyFont="1" applyAlignment="1">
      <alignment horizontal="right" wrapText="1"/>
    </xf>
    <xf numFmtId="170" fontId="35" fillId="0" borderId="0" xfId="0" applyNumberFormat="1" applyFont="1" applyAlignment="1">
      <alignment horizontal="right" wrapText="1"/>
    </xf>
    <xf numFmtId="49" fontId="11" fillId="0" borderId="0" xfId="0" applyNumberFormat="1" applyFont="1" applyAlignment="1">
      <alignment horizontal="left" vertical="top" wrapText="1"/>
    </xf>
    <xf numFmtId="49" fontId="39" fillId="0" borderId="0" xfId="0" applyNumberFormat="1" applyFont="1" applyAlignment="1">
      <alignment horizontal="left" vertical="top"/>
    </xf>
    <xf numFmtId="0" fontId="38" fillId="0" borderId="0" xfId="0" applyFont="1" applyAlignment="1">
      <alignment vertical="top" wrapText="1"/>
    </xf>
    <xf numFmtId="0" fontId="39" fillId="0" borderId="0" xfId="0" applyFont="1" applyAlignment="1">
      <alignment horizontal="right"/>
    </xf>
    <xf numFmtId="4" fontId="39" fillId="0" borderId="0" xfId="0" applyNumberFormat="1" applyFont="1" applyAlignment="1">
      <alignment horizontal="right" wrapText="1"/>
    </xf>
    <xf numFmtId="169" fontId="39" fillId="0" borderId="0" xfId="144" applyNumberFormat="1" applyFont="1" applyFill="1" applyBorder="1" applyAlignment="1" applyProtection="1">
      <alignment horizontal="right" wrapText="1"/>
    </xf>
    <xf numFmtId="49" fontId="43" fillId="0" borderId="0" xfId="0" applyNumberFormat="1" applyFont="1" applyAlignment="1">
      <alignment vertical="top"/>
    </xf>
    <xf numFmtId="0" fontId="43" fillId="0" borderId="0" xfId="0" applyFont="1" applyAlignment="1">
      <alignment horizontal="right" wrapText="1"/>
    </xf>
    <xf numFmtId="169" fontId="43" fillId="0" borderId="0" xfId="144" applyNumberFormat="1" applyFont="1" applyFill="1" applyBorder="1" applyAlignment="1" applyProtection="1">
      <alignment horizontal="right" wrapText="1"/>
    </xf>
    <xf numFmtId="49" fontId="40" fillId="0" borderId="0" xfId="0" applyNumberFormat="1" applyFont="1" applyAlignment="1">
      <alignment vertical="top" wrapText="1"/>
    </xf>
    <xf numFmtId="0" fontId="40" fillId="0" borderId="0" xfId="0" applyFont="1" applyAlignment="1">
      <alignment horizontal="right" wrapText="1"/>
    </xf>
    <xf numFmtId="49" fontId="35" fillId="0" borderId="0" xfId="0" applyNumberFormat="1" applyFont="1" applyAlignment="1">
      <alignment horizontal="left" vertical="top" wrapText="1"/>
    </xf>
    <xf numFmtId="49" fontId="35" fillId="0" borderId="0" xfId="0" applyNumberFormat="1" applyFont="1" applyAlignment="1">
      <alignment vertical="top" wrapText="1"/>
    </xf>
    <xf numFmtId="0" fontId="35" fillId="0" borderId="0" xfId="0" applyFont="1" applyAlignment="1">
      <alignment horizontal="right" wrapText="1"/>
    </xf>
    <xf numFmtId="49" fontId="11" fillId="0" borderId="0" xfId="0" applyNumberFormat="1" applyFont="1" applyAlignment="1">
      <alignment vertical="top" wrapText="1"/>
    </xf>
    <xf numFmtId="0" fontId="11" fillId="0" borderId="0" xfId="0" applyFont="1" applyAlignment="1">
      <alignment horizontal="right" wrapText="1"/>
    </xf>
    <xf numFmtId="4" fontId="11" fillId="0" borderId="0" xfId="144" applyNumberFormat="1" applyFont="1" applyFill="1" applyBorder="1" applyAlignment="1" applyProtection="1">
      <alignment horizontal="right"/>
    </xf>
    <xf numFmtId="49" fontId="11" fillId="0" borderId="0" xfId="0" applyNumberFormat="1" applyFont="1" applyAlignment="1">
      <alignment horizontal="right" vertical="top" wrapText="1"/>
    </xf>
    <xf numFmtId="0" fontId="11" fillId="0" borderId="0" xfId="53" applyFont="1" applyAlignment="1">
      <alignment horizontal="left" vertical="top" wrapText="1"/>
    </xf>
    <xf numFmtId="0" fontId="11" fillId="0" borderId="0" xfId="115" applyFont="1" applyAlignment="1">
      <alignment horizontal="left" vertical="top" wrapText="1"/>
    </xf>
    <xf numFmtId="0" fontId="11" fillId="0" borderId="0" xfId="115" applyFont="1" applyAlignment="1">
      <alignment horizontal="right" wrapText="1"/>
    </xf>
    <xf numFmtId="2" fontId="11" fillId="0" borderId="0" xfId="115" applyNumberFormat="1" applyFont="1" applyAlignment="1">
      <alignment horizontal="right" wrapText="1"/>
    </xf>
    <xf numFmtId="4" fontId="35" fillId="0" borderId="0" xfId="144" applyNumberFormat="1" applyFont="1" applyFill="1" applyBorder="1" applyAlignment="1" applyProtection="1">
      <alignment horizontal="right"/>
    </xf>
    <xf numFmtId="171" fontId="11" fillId="0" borderId="0" xfId="0" applyNumberFormat="1" applyFont="1" applyAlignment="1">
      <alignment horizontal="right" wrapText="1"/>
    </xf>
    <xf numFmtId="4" fontId="11" fillId="0" borderId="0" xfId="145" applyNumberFormat="1" applyFont="1" applyFill="1" applyBorder="1" applyAlignment="1" applyProtection="1">
      <alignment horizontal="right"/>
    </xf>
    <xf numFmtId="0" fontId="11" fillId="0" borderId="0" xfId="0" applyFont="1" applyAlignment="1">
      <alignment horizontal="right" vertical="top" wrapText="1"/>
    </xf>
    <xf numFmtId="0" fontId="44" fillId="0" borderId="0" xfId="0" applyFont="1" applyAlignment="1">
      <alignment vertical="top" wrapText="1"/>
    </xf>
    <xf numFmtId="0" fontId="44" fillId="0" borderId="0" xfId="0" applyFont="1" applyAlignment="1">
      <alignment horizontal="right"/>
    </xf>
    <xf numFmtId="171" fontId="44" fillId="0" borderId="0" xfId="0" applyNumberFormat="1" applyFont="1" applyAlignment="1">
      <alignment horizontal="right" wrapText="1"/>
    </xf>
    <xf numFmtId="4" fontId="44" fillId="0" borderId="0" xfId="0" applyNumberFormat="1" applyFont="1" applyAlignment="1">
      <alignment horizontal="right" wrapText="1"/>
    </xf>
    <xf numFmtId="170" fontId="44" fillId="0" borderId="0" xfId="0" applyNumberFormat="1" applyFont="1" applyAlignment="1">
      <alignment horizontal="right" wrapText="1"/>
    </xf>
    <xf numFmtId="49" fontId="44" fillId="0" borderId="0" xfId="0" applyNumberFormat="1" applyFont="1" applyAlignment="1">
      <alignment horizontal="left" vertical="top"/>
    </xf>
    <xf numFmtId="176" fontId="35" fillId="0" borderId="40" xfId="0" applyNumberFormat="1" applyFont="1" applyBorder="1" applyAlignment="1">
      <alignment horizontal="right" vertical="center" wrapText="1"/>
    </xf>
    <xf numFmtId="0" fontId="97" fillId="0" borderId="0" xfId="0" applyFont="1" applyProtection="1">
      <protection locked="0"/>
    </xf>
    <xf numFmtId="0" fontId="91" fillId="0" borderId="0" xfId="256" applyFont="1" applyProtection="1">
      <protection locked="0"/>
    </xf>
    <xf numFmtId="0" fontId="90" fillId="0" borderId="16" xfId="0" applyFont="1" applyBorder="1" applyAlignment="1" applyProtection="1">
      <alignment horizontal="center" vertical="center" wrapText="1"/>
      <protection locked="0"/>
    </xf>
    <xf numFmtId="49" fontId="91" fillId="0" borderId="0" xfId="242" applyNumberFormat="1" applyFont="1" applyProtection="1">
      <protection locked="0"/>
    </xf>
    <xf numFmtId="0" fontId="90" fillId="30" borderId="20" xfId="0" applyFont="1" applyFill="1" applyBorder="1" applyAlignment="1" applyProtection="1">
      <alignment vertical="center"/>
      <protection locked="0"/>
    </xf>
    <xf numFmtId="0" fontId="90" fillId="0" borderId="0" xfId="0" applyFont="1" applyProtection="1">
      <protection locked="0"/>
    </xf>
    <xf numFmtId="0" fontId="97" fillId="0" borderId="47" xfId="0" applyFont="1" applyBorder="1" applyProtection="1">
      <protection locked="0"/>
    </xf>
    <xf numFmtId="0" fontId="90" fillId="0" borderId="20" xfId="0" applyFont="1" applyBorder="1" applyProtection="1">
      <protection locked="0"/>
    </xf>
    <xf numFmtId="0" fontId="91" fillId="0" borderId="0" xfId="244" applyFont="1" applyAlignment="1" applyProtection="1">
      <alignment horizontal="justify" vertical="top" wrapText="1"/>
      <protection locked="0"/>
    </xf>
    <xf numFmtId="0" fontId="90" fillId="29" borderId="16" xfId="242" applyFont="1" applyFill="1" applyBorder="1" applyAlignment="1" applyProtection="1">
      <alignment vertical="top" wrapText="1"/>
      <protection locked="0"/>
    </xf>
    <xf numFmtId="0" fontId="97" fillId="0" borderId="36" xfId="0" applyFont="1" applyBorder="1" applyAlignment="1" applyProtection="1">
      <alignment horizontal="left" vertical="top"/>
      <protection locked="0"/>
    </xf>
    <xf numFmtId="0" fontId="97" fillId="0" borderId="36" xfId="0" quotePrefix="1" applyFont="1" applyBorder="1" applyAlignment="1" applyProtection="1">
      <alignment horizontal="left" vertical="top"/>
      <protection locked="0"/>
    </xf>
    <xf numFmtId="0" fontId="108" fillId="0" borderId="36" xfId="0" applyFont="1" applyBorder="1" applyAlignment="1" applyProtection="1">
      <alignment horizontal="left" vertical="top"/>
      <protection locked="0"/>
    </xf>
    <xf numFmtId="0" fontId="91" fillId="0" borderId="36" xfId="257" quotePrefix="1" applyNumberFormat="1" applyFont="1" applyFill="1" applyBorder="1" applyAlignment="1" applyProtection="1">
      <alignment horizontal="left" vertical="top"/>
      <protection locked="0"/>
    </xf>
    <xf numFmtId="0" fontId="91" fillId="0" borderId="36" xfId="257" applyNumberFormat="1" applyFont="1" applyFill="1" applyBorder="1" applyAlignment="1" applyProtection="1">
      <alignment horizontal="left" vertical="top"/>
      <protection locked="0"/>
    </xf>
    <xf numFmtId="0" fontId="109" fillId="0" borderId="36" xfId="257" applyNumberFormat="1" applyFont="1" applyFill="1" applyBorder="1" applyAlignment="1" applyProtection="1">
      <alignment horizontal="left" vertical="top"/>
      <protection locked="0"/>
    </xf>
    <xf numFmtId="49" fontId="91" fillId="0" borderId="36" xfId="257" applyNumberFormat="1" applyFont="1" applyFill="1" applyBorder="1" applyAlignment="1" applyProtection="1">
      <alignment horizontal="left" vertical="top"/>
      <protection locked="0"/>
    </xf>
    <xf numFmtId="49" fontId="91" fillId="0" borderId="36" xfId="257" quotePrefix="1" applyNumberFormat="1" applyFont="1" applyFill="1" applyBorder="1" applyAlignment="1" applyProtection="1">
      <alignment horizontal="left" vertical="top"/>
      <protection locked="0"/>
    </xf>
    <xf numFmtId="0" fontId="91" fillId="0" borderId="36" xfId="242" quotePrefix="1" applyFont="1" applyBorder="1" applyAlignment="1" applyProtection="1">
      <alignment vertical="top"/>
      <protection locked="0"/>
    </xf>
    <xf numFmtId="0" fontId="91" fillId="0" borderId="36" xfId="242" applyFont="1" applyBorder="1" applyAlignment="1" applyProtection="1">
      <alignment vertical="top"/>
      <protection locked="0"/>
    </xf>
    <xf numFmtId="0" fontId="90" fillId="0" borderId="36" xfId="265" applyFont="1" applyBorder="1" applyProtection="1">
      <protection locked="0"/>
    </xf>
    <xf numFmtId="0" fontId="91" fillId="0" borderId="36" xfId="265" applyFont="1" applyBorder="1" applyProtection="1">
      <protection locked="0"/>
    </xf>
    <xf numFmtId="0" fontId="91" fillId="0" borderId="36" xfId="265" quotePrefix="1" applyFont="1" applyBorder="1" applyProtection="1">
      <protection locked="0"/>
    </xf>
    <xf numFmtId="173" fontId="91" fillId="0" borderId="36" xfId="264" applyFont="1" applyFill="1" applyBorder="1" applyAlignment="1" applyProtection="1">
      <alignment horizontal="justify" vertical="top"/>
      <protection locked="0"/>
    </xf>
    <xf numFmtId="0" fontId="91" fillId="0" borderId="36" xfId="0" applyFont="1" applyBorder="1" applyAlignment="1" applyProtection="1">
      <alignment vertical="top"/>
      <protection locked="0"/>
    </xf>
    <xf numFmtId="0" fontId="91" fillId="0" borderId="36" xfId="0" quotePrefix="1" applyFont="1" applyBorder="1" applyAlignment="1" applyProtection="1">
      <alignment vertical="top"/>
      <protection locked="0"/>
    </xf>
    <xf numFmtId="0" fontId="90" fillId="0" borderId="36" xfId="243" applyFont="1" applyBorder="1" applyAlignment="1" applyProtection="1">
      <alignment horizontal="justify"/>
      <protection locked="0"/>
    </xf>
    <xf numFmtId="0" fontId="91" fillId="0" borderId="36" xfId="243" quotePrefix="1" applyFont="1" applyBorder="1" applyAlignment="1" applyProtection="1">
      <alignment horizontal="justify"/>
      <protection locked="0"/>
    </xf>
    <xf numFmtId="0" fontId="87" fillId="0" borderId="36" xfId="0" applyFont="1" applyBorder="1" applyAlignment="1" applyProtection="1">
      <alignment vertical="top"/>
      <protection locked="0"/>
    </xf>
    <xf numFmtId="0" fontId="92" fillId="0" borderId="36" xfId="0" applyFont="1" applyBorder="1" applyAlignment="1" applyProtection="1">
      <alignment horizontal="justify" vertical="top"/>
      <protection locked="0"/>
    </xf>
    <xf numFmtId="0" fontId="91" fillId="0" borderId="37" xfId="243" quotePrefix="1" applyFont="1" applyBorder="1" applyAlignment="1" applyProtection="1">
      <alignment horizontal="justify"/>
      <protection locked="0"/>
    </xf>
    <xf numFmtId="0" fontId="90" fillId="31" borderId="10" xfId="242" applyFont="1" applyFill="1" applyBorder="1" applyAlignment="1" applyProtection="1">
      <alignment vertical="top" wrapText="1"/>
      <protection locked="0"/>
    </xf>
    <xf numFmtId="0" fontId="97" fillId="0" borderId="60" xfId="0" applyFont="1" applyBorder="1" applyAlignment="1" applyProtection="1">
      <alignment horizontal="left" vertical="top" wrapText="1"/>
      <protection locked="0"/>
    </xf>
    <xf numFmtId="0" fontId="91" fillId="0" borderId="37" xfId="243" quotePrefix="1" applyFont="1" applyBorder="1" applyProtection="1">
      <protection locked="0"/>
    </xf>
    <xf numFmtId="0" fontId="97" fillId="0" borderId="0" xfId="0" applyFont="1" applyAlignment="1" applyProtection="1">
      <alignment horizontal="left" vertical="top" wrapText="1"/>
      <protection locked="0"/>
    </xf>
    <xf numFmtId="0" fontId="97" fillId="0" borderId="37" xfId="0" applyFont="1" applyBorder="1" applyAlignment="1" applyProtection="1">
      <alignment horizontal="left" vertical="top" wrapText="1"/>
      <protection locked="0"/>
    </xf>
    <xf numFmtId="0" fontId="90" fillId="0" borderId="0" xfId="0" applyFont="1" applyAlignment="1" applyProtection="1">
      <alignment horizontal="justify" vertical="top"/>
      <protection locked="0"/>
    </xf>
    <xf numFmtId="0" fontId="90" fillId="30" borderId="10" xfId="242" applyFont="1" applyFill="1" applyBorder="1" applyAlignment="1" applyProtection="1">
      <alignment vertical="top" wrapText="1"/>
      <protection locked="0"/>
    </xf>
    <xf numFmtId="0" fontId="91" fillId="0" borderId="0" xfId="0" applyFont="1" applyAlignment="1" applyProtection="1">
      <alignment horizontal="justify" vertical="top"/>
      <protection locked="0"/>
    </xf>
    <xf numFmtId="0" fontId="97" fillId="0" borderId="36" xfId="248" applyFont="1" applyBorder="1" applyAlignment="1" applyProtection="1">
      <alignment wrapText="1"/>
      <protection locked="0"/>
    </xf>
    <xf numFmtId="0" fontId="97" fillId="0" borderId="37" xfId="248" applyFont="1" applyBorder="1" applyAlignment="1" applyProtection="1">
      <alignment wrapText="1"/>
      <protection locked="0"/>
    </xf>
    <xf numFmtId="0" fontId="97" fillId="0" borderId="36" xfId="248" quotePrefix="1" applyFont="1" applyBorder="1" applyProtection="1">
      <protection locked="0"/>
    </xf>
    <xf numFmtId="0" fontId="90" fillId="0" borderId="37" xfId="243" applyFont="1" applyBorder="1" applyAlignment="1" applyProtection="1">
      <alignment horizontal="justify" vertical="top"/>
      <protection locked="0"/>
    </xf>
    <xf numFmtId="0" fontId="90" fillId="0" borderId="16" xfId="243" applyFont="1" applyBorder="1" applyAlignment="1" applyProtection="1">
      <alignment horizontal="justify" vertical="top"/>
      <protection locked="0"/>
    </xf>
    <xf numFmtId="0" fontId="90" fillId="24" borderId="36" xfId="243" applyFont="1" applyFill="1" applyBorder="1" applyAlignment="1" applyProtection="1">
      <alignment horizontal="justify" vertical="top"/>
      <protection locked="0"/>
    </xf>
    <xf numFmtId="0" fontId="90" fillId="0" borderId="35" xfId="266" applyFont="1" applyBorder="1" applyAlignment="1" applyProtection="1">
      <alignment horizontal="left" vertical="top"/>
      <protection locked="0"/>
    </xf>
    <xf numFmtId="0" fontId="90" fillId="29" borderId="16" xfId="243" applyFont="1" applyFill="1" applyBorder="1" applyAlignment="1" applyProtection="1">
      <alignment horizontal="justify" vertical="top"/>
      <protection locked="0"/>
    </xf>
    <xf numFmtId="4" fontId="91" fillId="0" borderId="36" xfId="249" applyNumberFormat="1" applyFont="1" applyBorder="1" applyAlignment="1">
      <alignment horizontal="center" vertical="center"/>
    </xf>
    <xf numFmtId="4" fontId="91" fillId="0" borderId="37" xfId="242" applyNumberFormat="1" applyFont="1" applyBorder="1" applyAlignment="1">
      <alignment vertical="top"/>
    </xf>
    <xf numFmtId="2" fontId="11" fillId="0" borderId="36" xfId="144" applyNumberFormat="1" applyFont="1" applyFill="1" applyBorder="1" applyAlignment="1" applyProtection="1">
      <alignment horizontal="center" vertical="center" wrapText="1"/>
      <protection locked="0"/>
    </xf>
    <xf numFmtId="176" fontId="35" fillId="0" borderId="36" xfId="0" applyNumberFormat="1" applyFont="1" applyBorder="1" applyAlignment="1" applyProtection="1">
      <alignment horizontal="center" vertical="center" wrapText="1"/>
      <protection locked="0"/>
    </xf>
    <xf numFmtId="176" fontId="35" fillId="0" borderId="36" xfId="144" applyNumberFormat="1" applyFont="1" applyFill="1" applyBorder="1" applyAlignment="1" applyProtection="1">
      <alignment horizontal="center" vertical="center" wrapText="1"/>
      <protection locked="0"/>
    </xf>
    <xf numFmtId="176" fontId="35" fillId="0" borderId="36" xfId="0" applyNumberFormat="1" applyFont="1" applyBorder="1" applyAlignment="1">
      <alignment horizontal="center" vertical="center" wrapText="1"/>
    </xf>
    <xf numFmtId="0" fontId="94" fillId="27" borderId="36" xfId="0" applyFont="1" applyFill="1" applyBorder="1" applyAlignment="1">
      <alignment vertical="center" wrapText="1"/>
    </xf>
    <xf numFmtId="0" fontId="94" fillId="27" borderId="16" xfId="0" applyFont="1" applyFill="1" applyBorder="1" applyAlignment="1">
      <alignment vertical="center" wrapText="1"/>
    </xf>
    <xf numFmtId="49" fontId="94" fillId="27" borderId="16" xfId="0" applyNumberFormat="1" applyFont="1" applyFill="1" applyBorder="1" applyAlignment="1">
      <alignment horizontal="left" vertical="center" wrapText="1" readingOrder="1"/>
    </xf>
    <xf numFmtId="0" fontId="94" fillId="27" borderId="16" xfId="0" applyFont="1" applyFill="1" applyBorder="1" applyAlignment="1">
      <alignment horizontal="left" vertical="center" wrapText="1" readingOrder="1"/>
    </xf>
    <xf numFmtId="0" fontId="94" fillId="27" borderId="16" xfId="0" applyFont="1" applyFill="1" applyBorder="1" applyAlignment="1">
      <alignment horizontal="right" vertical="center" wrapText="1" readingOrder="1"/>
    </xf>
    <xf numFmtId="0" fontId="94" fillId="27" borderId="16" xfId="0" applyFont="1" applyFill="1" applyBorder="1" applyAlignment="1" applyProtection="1">
      <alignment horizontal="left" vertical="center" wrapText="1" readingOrder="1"/>
      <protection locked="0"/>
    </xf>
    <xf numFmtId="0" fontId="94" fillId="27" borderId="16" xfId="0" applyFont="1" applyFill="1" applyBorder="1" applyAlignment="1">
      <alignment horizontal="center" vertical="center" wrapText="1" readingOrder="1"/>
    </xf>
    <xf numFmtId="4" fontId="94" fillId="27" borderId="16" xfId="0" applyNumberFormat="1" applyFont="1" applyFill="1" applyBorder="1" applyAlignment="1" applyProtection="1">
      <alignment horizontal="center" vertical="center" wrapText="1"/>
      <protection locked="0"/>
    </xf>
    <xf numFmtId="4" fontId="94" fillId="27" borderId="16" xfId="0" applyNumberFormat="1" applyFont="1" applyFill="1" applyBorder="1" applyAlignment="1">
      <alignment horizontal="center" vertical="center" wrapText="1"/>
    </xf>
    <xf numFmtId="0" fontId="97" fillId="27" borderId="0" xfId="0" applyFont="1" applyFill="1"/>
    <xf numFmtId="0" fontId="82" fillId="0" borderId="0" xfId="0" applyFont="1" applyAlignment="1">
      <alignment vertical="center"/>
    </xf>
    <xf numFmtId="0" fontId="51" fillId="0" borderId="0" xfId="0" applyFont="1" applyAlignment="1">
      <alignment vertical="center"/>
    </xf>
    <xf numFmtId="0" fontId="51" fillId="0" borderId="0" xfId="0" applyFont="1" applyAlignment="1">
      <alignment horizontal="center" vertical="center"/>
    </xf>
    <xf numFmtId="44" fontId="51" fillId="0" borderId="0" xfId="0" applyNumberFormat="1" applyFont="1" applyAlignment="1">
      <alignment horizontal="center" vertical="center"/>
    </xf>
    <xf numFmtId="0" fontId="51" fillId="0" borderId="0" xfId="0" applyFont="1"/>
    <xf numFmtId="0" fontId="37" fillId="0" borderId="0" xfId="0" applyFont="1" applyAlignment="1">
      <alignment horizontal="left" vertical="center" wrapText="1"/>
    </xf>
    <xf numFmtId="44" fontId="51" fillId="0" borderId="0" xfId="0" applyNumberFormat="1" applyFont="1" applyAlignment="1">
      <alignment horizontal="right" vertical="center"/>
    </xf>
    <xf numFmtId="0" fontId="37" fillId="0" borderId="0" xfId="0" applyFont="1" applyAlignment="1">
      <alignment vertical="center" wrapText="1"/>
    </xf>
    <xf numFmtId="0" fontId="51" fillId="0" borderId="0" xfId="0" applyFont="1" applyAlignment="1">
      <alignment horizontal="center"/>
    </xf>
    <xf numFmtId="0" fontId="37" fillId="0" borderId="0" xfId="0" applyFont="1" applyAlignment="1">
      <alignment horizontal="center" vertical="center"/>
    </xf>
    <xf numFmtId="0" fontId="37" fillId="0" borderId="0" xfId="0" applyFont="1" applyAlignment="1">
      <alignment horizontal="left" vertical="center"/>
    </xf>
    <xf numFmtId="0" fontId="81" fillId="0" borderId="0" xfId="0" applyFont="1" applyAlignment="1">
      <alignment horizontal="center" vertical="center" wrapText="1"/>
    </xf>
    <xf numFmtId="44" fontId="81" fillId="0" borderId="0" xfId="0" applyNumberFormat="1" applyFont="1" applyAlignment="1">
      <alignment horizontal="right" vertical="center"/>
    </xf>
    <xf numFmtId="0" fontId="82" fillId="0" borderId="35" xfId="0" applyFont="1" applyBorder="1" applyAlignment="1">
      <alignment vertical="center"/>
    </xf>
    <xf numFmtId="0" fontId="81" fillId="0" borderId="35" xfId="0" applyFont="1" applyBorder="1" applyAlignment="1">
      <alignment vertical="center"/>
    </xf>
    <xf numFmtId="0" fontId="51" fillId="0" borderId="35" xfId="0" applyFont="1" applyBorder="1" applyAlignment="1">
      <alignment horizontal="center" vertical="center"/>
    </xf>
    <xf numFmtId="0" fontId="51" fillId="0" borderId="35" xfId="0" applyFont="1" applyBorder="1" applyAlignment="1">
      <alignment vertical="center"/>
    </xf>
    <xf numFmtId="7" fontId="51" fillId="0" borderId="35" xfId="0" applyNumberFormat="1" applyFont="1" applyBorder="1" applyAlignment="1">
      <alignment horizontal="right" vertical="center"/>
    </xf>
    <xf numFmtId="0" fontId="81" fillId="0" borderId="36" xfId="0" applyFont="1" applyBorder="1" applyAlignment="1">
      <alignment vertical="center"/>
    </xf>
    <xf numFmtId="0" fontId="51" fillId="0" borderId="36" xfId="0" applyFont="1" applyBorder="1" applyAlignment="1">
      <alignment vertical="center"/>
    </xf>
    <xf numFmtId="0" fontId="51" fillId="0" borderId="36" xfId="0" applyFont="1" applyBorder="1" applyAlignment="1">
      <alignment horizontal="center" vertical="center"/>
    </xf>
    <xf numFmtId="7" fontId="51" fillId="0" borderId="36" xfId="0" applyNumberFormat="1" applyFont="1" applyBorder="1" applyAlignment="1">
      <alignment horizontal="right" vertical="center"/>
    </xf>
    <xf numFmtId="0" fontId="36" fillId="0" borderId="36" xfId="0" applyFont="1" applyBorder="1" applyAlignment="1">
      <alignment vertical="center" wrapText="1"/>
    </xf>
    <xf numFmtId="0" fontId="36" fillId="0" borderId="36" xfId="0" applyFont="1" applyBorder="1" applyAlignment="1">
      <alignment horizontal="center" vertical="center" wrapText="1"/>
    </xf>
    <xf numFmtId="7" fontId="51" fillId="0" borderId="36" xfId="0" applyNumberFormat="1" applyFont="1" applyBorder="1" applyAlignment="1">
      <alignment horizontal="center" vertical="center"/>
    </xf>
    <xf numFmtId="0" fontId="82" fillId="0" borderId="36" xfId="0" applyFont="1" applyBorder="1" applyAlignment="1">
      <alignment vertical="center"/>
    </xf>
    <xf numFmtId="49" fontId="51" fillId="0" borderId="36" xfId="0" applyNumberFormat="1" applyFont="1" applyBorder="1" applyAlignment="1">
      <alignment vertical="center"/>
    </xf>
    <xf numFmtId="49" fontId="51" fillId="0" borderId="36" xfId="0" applyNumberFormat="1" applyFont="1" applyBorder="1" applyAlignment="1">
      <alignment horizontal="center" vertical="center"/>
    </xf>
    <xf numFmtId="0" fontId="80" fillId="0" borderId="16" xfId="0" applyFont="1" applyBorder="1" applyAlignment="1">
      <alignment vertical="center"/>
    </xf>
    <xf numFmtId="0" fontId="80" fillId="0" borderId="16" xfId="0" applyFont="1" applyBorder="1" applyAlignment="1">
      <alignment horizontal="center" vertical="center"/>
    </xf>
    <xf numFmtId="7" fontId="80" fillId="0" borderId="16" xfId="0" applyNumberFormat="1" applyFont="1" applyBorder="1" applyAlignment="1">
      <alignment horizontal="right" vertical="center"/>
    </xf>
    <xf numFmtId="0" fontId="80" fillId="0" borderId="37" xfId="0" applyFont="1" applyBorder="1" applyAlignment="1">
      <alignment vertical="center"/>
    </xf>
    <xf numFmtId="9" fontId="80" fillId="0" borderId="36" xfId="0" applyNumberFormat="1" applyFont="1" applyBorder="1" applyAlignment="1">
      <alignment horizontal="center" vertical="center"/>
    </xf>
    <xf numFmtId="0" fontId="80" fillId="0" borderId="36" xfId="0" applyFont="1" applyBorder="1" applyAlignment="1">
      <alignment vertical="center"/>
    </xf>
    <xf numFmtId="44" fontId="80" fillId="0" borderId="36" xfId="0" applyNumberFormat="1" applyFont="1" applyBorder="1" applyAlignment="1">
      <alignment horizontal="right" vertical="center"/>
    </xf>
    <xf numFmtId="0" fontId="80" fillId="0" borderId="40" xfId="0" applyFont="1" applyBorder="1" applyAlignment="1">
      <alignment vertical="center"/>
    </xf>
    <xf numFmtId="0" fontId="80" fillId="0" borderId="40" xfId="0" applyFont="1" applyBorder="1" applyAlignment="1">
      <alignment horizontal="center" vertical="center"/>
    </xf>
    <xf numFmtId="7" fontId="80" fillId="0" borderId="40" xfId="0" applyNumberFormat="1" applyFont="1" applyBorder="1" applyAlignment="1">
      <alignment horizontal="right" vertical="center"/>
    </xf>
    <xf numFmtId="44" fontId="51" fillId="0" borderId="36" xfId="0" applyNumberFormat="1" applyFont="1" applyBorder="1" applyAlignment="1">
      <alignment horizontal="left" vertical="center"/>
    </xf>
    <xf numFmtId="44" fontId="51" fillId="0" borderId="36" xfId="0" applyNumberFormat="1" applyFont="1" applyBorder="1" applyAlignment="1">
      <alignment horizontal="center" vertical="center"/>
    </xf>
    <xf numFmtId="44" fontId="51" fillId="0" borderId="36" xfId="0" applyNumberFormat="1" applyFont="1" applyBorder="1" applyAlignment="1">
      <alignment horizontal="right" vertical="center"/>
    </xf>
    <xf numFmtId="0" fontId="81" fillId="0" borderId="16" xfId="0" applyFont="1" applyBorder="1" applyAlignment="1">
      <alignment vertical="center"/>
    </xf>
    <xf numFmtId="0" fontId="81" fillId="0" borderId="35" xfId="0" applyFont="1" applyBorder="1" applyAlignment="1">
      <alignment horizontal="center" vertical="center" wrapText="1"/>
    </xf>
    <xf numFmtId="44" fontId="51" fillId="0" borderId="16" xfId="0" applyNumberFormat="1" applyFont="1" applyBorder="1" applyAlignment="1">
      <alignment horizontal="right" vertical="center"/>
    </xf>
    <xf numFmtId="0" fontId="81" fillId="0" borderId="35" xfId="0" applyFont="1" applyBorder="1" applyAlignment="1">
      <alignment horizontal="center" vertical="center"/>
    </xf>
    <xf numFmtId="0" fontId="81" fillId="0" borderId="16" xfId="0" applyFont="1" applyBorder="1" applyAlignment="1">
      <alignment horizontal="center" vertical="center"/>
    </xf>
    <xf numFmtId="7" fontId="81" fillId="0" borderId="16" xfId="0" applyNumberFormat="1" applyFont="1" applyBorder="1" applyAlignment="1">
      <alignment horizontal="right" vertical="center"/>
    </xf>
    <xf numFmtId="0" fontId="81" fillId="0" borderId="37" xfId="0" applyFont="1" applyBorder="1" applyAlignment="1">
      <alignment vertical="center"/>
    </xf>
    <xf numFmtId="9" fontId="81" fillId="0" borderId="16" xfId="0" applyNumberFormat="1" applyFont="1" applyBorder="1" applyAlignment="1">
      <alignment horizontal="center" vertical="center"/>
    </xf>
    <xf numFmtId="9" fontId="80" fillId="0" borderId="16" xfId="0" applyNumberFormat="1" applyFont="1" applyBorder="1" applyAlignment="1">
      <alignment horizontal="center" vertical="center"/>
    </xf>
    <xf numFmtId="7" fontId="51" fillId="0" borderId="0" xfId="0" applyNumberFormat="1" applyFont="1"/>
    <xf numFmtId="0" fontId="81" fillId="0" borderId="0" xfId="0" applyFont="1" applyAlignment="1">
      <alignment vertical="center"/>
    </xf>
    <xf numFmtId="7" fontId="51" fillId="0" borderId="0" xfId="0" applyNumberFormat="1" applyFont="1" applyAlignment="1">
      <alignment horizontal="right" vertical="center"/>
    </xf>
    <xf numFmtId="0" fontId="84" fillId="0" borderId="0" xfId="0" applyFont="1" applyAlignment="1">
      <alignment vertical="center" wrapText="1"/>
    </xf>
    <xf numFmtId="0" fontId="84" fillId="0" borderId="0" xfId="0" applyFont="1" applyAlignment="1">
      <alignment horizontal="center" vertical="center" wrapText="1"/>
    </xf>
    <xf numFmtId="4" fontId="84" fillId="0" borderId="0" xfId="0" applyNumberFormat="1" applyFont="1" applyAlignment="1">
      <alignment vertical="center"/>
    </xf>
    <xf numFmtId="4" fontId="84" fillId="0" borderId="0" xfId="0" applyNumberFormat="1" applyFont="1" applyAlignment="1">
      <alignment vertical="center" wrapText="1"/>
    </xf>
    <xf numFmtId="4" fontId="84" fillId="0" borderId="0" xfId="0" applyNumberFormat="1" applyFont="1" applyAlignment="1">
      <alignment horizontal="right" vertical="center" wrapText="1"/>
    </xf>
    <xf numFmtId="4" fontId="84" fillId="0" borderId="0" xfId="0" applyNumberFormat="1" applyFont="1" applyAlignment="1">
      <alignment horizontal="center" vertical="center"/>
    </xf>
    <xf numFmtId="176" fontId="35" fillId="0" borderId="10" xfId="0" applyNumberFormat="1" applyFont="1" applyBorder="1" applyAlignment="1">
      <alignment horizontal="center" vertical="center" wrapText="1"/>
    </xf>
    <xf numFmtId="0" fontId="111" fillId="0" borderId="36" xfId="0" applyFont="1" applyBorder="1" applyAlignment="1">
      <alignment horizontal="left" vertical="center" wrapText="1"/>
    </xf>
    <xf numFmtId="0" fontId="111" fillId="0" borderId="36" xfId="0" applyFont="1" applyBorder="1" applyAlignment="1">
      <alignment horizontal="left" vertical="center"/>
    </xf>
    <xf numFmtId="49" fontId="91" fillId="0" borderId="0" xfId="243" applyNumberFormat="1" applyFont="1" applyAlignment="1">
      <alignment vertical="top"/>
    </xf>
    <xf numFmtId="0" fontId="97" fillId="0" borderId="0" xfId="248" applyFont="1" applyAlignment="1">
      <alignment wrapText="1"/>
    </xf>
    <xf numFmtId="0" fontId="97" fillId="0" borderId="0" xfId="248" applyFont="1" applyAlignment="1" applyProtection="1">
      <alignment wrapText="1"/>
      <protection locked="0"/>
    </xf>
    <xf numFmtId="4" fontId="91" fillId="0" borderId="0" xfId="242" applyNumberFormat="1" applyFont="1" applyAlignment="1">
      <alignment horizontal="center" vertical="center"/>
    </xf>
    <xf numFmtId="179" fontId="99" fillId="30" borderId="49" xfId="0" applyNumberFormat="1" applyFont="1" applyFill="1" applyBorder="1" applyAlignment="1">
      <alignment horizontal="center" vertical="center"/>
    </xf>
    <xf numFmtId="0" fontId="99" fillId="30" borderId="20" xfId="0" applyFont="1" applyFill="1" applyBorder="1" applyAlignment="1">
      <alignment horizontal="center" vertical="center"/>
    </xf>
    <xf numFmtId="0" fontId="103" fillId="0" borderId="36" xfId="0" applyFont="1" applyBorder="1" applyAlignment="1">
      <alignment horizontal="center"/>
    </xf>
    <xf numFmtId="3" fontId="103" fillId="0" borderId="36" xfId="0" applyNumberFormat="1" applyFont="1" applyBorder="1" applyAlignment="1">
      <alignment horizontal="center"/>
    </xf>
    <xf numFmtId="178" fontId="103" fillId="0" borderId="36" xfId="170" applyNumberFormat="1" applyFont="1" applyFill="1" applyBorder="1" applyAlignment="1" applyProtection="1">
      <alignment horizontal="center"/>
      <protection locked="0"/>
    </xf>
    <xf numFmtId="178" fontId="103" fillId="0" borderId="36" xfId="144" applyNumberFormat="1" applyFont="1" applyFill="1" applyBorder="1" applyAlignment="1" applyProtection="1">
      <alignment horizontal="center"/>
    </xf>
    <xf numFmtId="4" fontId="84" fillId="0" borderId="12" xfId="0" applyNumberFormat="1" applyFont="1" applyBorder="1" applyAlignment="1" applyProtection="1">
      <alignment horizontal="center" vertical="center"/>
      <protection locked="0"/>
    </xf>
    <xf numFmtId="0" fontId="51" fillId="25" borderId="0" xfId="0" applyFont="1" applyFill="1" applyAlignment="1" applyProtection="1">
      <alignment horizontal="center" vertical="center"/>
      <protection locked="0"/>
    </xf>
    <xf numFmtId="44" fontId="34" fillId="0" borderId="0" xfId="0" applyNumberFormat="1" applyFont="1" applyAlignment="1">
      <alignment horizontal="left" vertical="center"/>
    </xf>
    <xf numFmtId="0" fontId="72" fillId="0" borderId="0" xfId="0" applyFont="1" applyAlignment="1">
      <alignment horizontal="left" vertical="center" wrapText="1"/>
    </xf>
    <xf numFmtId="0" fontId="85" fillId="0" borderId="0" xfId="0" applyFont="1" applyAlignment="1">
      <alignment vertical="center" wrapText="1"/>
    </xf>
    <xf numFmtId="0" fontId="85" fillId="0" borderId="0" xfId="0" applyFont="1" applyAlignment="1">
      <alignment horizontal="left" vertical="center" wrapText="1"/>
    </xf>
    <xf numFmtId="0" fontId="72" fillId="0" borderId="0" xfId="232" applyFont="1" applyAlignment="1">
      <alignment horizontal="left" vertical="center" wrapText="1"/>
    </xf>
    <xf numFmtId="0" fontId="86" fillId="0" borderId="0" xfId="232" applyFont="1" applyAlignment="1">
      <alignment vertical="center" wrapText="1"/>
    </xf>
    <xf numFmtId="0" fontId="86" fillId="0" borderId="0" xfId="232" applyFont="1" applyAlignment="1">
      <alignment horizontal="left" vertical="center" wrapText="1"/>
    </xf>
    <xf numFmtId="0" fontId="72" fillId="0" borderId="0" xfId="232" applyFont="1" applyAlignment="1">
      <alignment vertical="center" wrapText="1"/>
    </xf>
    <xf numFmtId="49" fontId="35" fillId="0" borderId="36" xfId="232" applyNumberFormat="1" applyFont="1" applyBorder="1" applyAlignment="1">
      <alignment horizontal="left" vertical="center"/>
    </xf>
    <xf numFmtId="0" fontId="87" fillId="0" borderId="36" xfId="232" applyFont="1" applyBorder="1" applyAlignment="1">
      <alignment horizontal="left" vertical="center"/>
    </xf>
    <xf numFmtId="0" fontId="85" fillId="0" borderId="0" xfId="0" applyFont="1" applyAlignment="1">
      <alignment wrapText="1"/>
    </xf>
    <xf numFmtId="0" fontId="72" fillId="0" borderId="0" xfId="0" applyFont="1" applyAlignment="1">
      <alignment vertical="center" wrapText="1"/>
    </xf>
    <xf numFmtId="49" fontId="35" fillId="0" borderId="36" xfId="0" applyNumberFormat="1" applyFont="1" applyBorder="1" applyAlignment="1">
      <alignment horizontal="left" vertical="center"/>
    </xf>
    <xf numFmtId="0" fontId="87" fillId="0" borderId="36" xfId="0" applyFont="1" applyBorder="1" applyAlignment="1">
      <alignment horizontal="left" vertical="center"/>
    </xf>
    <xf numFmtId="2" fontId="85" fillId="0" borderId="0" xfId="0" applyNumberFormat="1" applyFont="1" applyAlignment="1">
      <alignment wrapText="1"/>
    </xf>
    <xf numFmtId="0" fontId="97" fillId="0" borderId="0" xfId="241" applyFont="1" applyAlignment="1">
      <alignment horizontal="justify" vertical="center" wrapText="1"/>
    </xf>
    <xf numFmtId="0" fontId="97" fillId="0" borderId="0" xfId="241" applyFont="1" applyAlignment="1">
      <alignment horizontal="left" vertical="center" wrapText="1"/>
    </xf>
    <xf numFmtId="0" fontId="97" fillId="0" borderId="0" xfId="0" applyFont="1" applyAlignment="1">
      <alignment horizontal="left" vertical="top" wrapText="1"/>
    </xf>
    <xf numFmtId="0" fontId="99" fillId="0" borderId="0" xfId="259" applyFont="1" applyAlignment="1">
      <alignment horizontal="left" vertical="center" wrapText="1"/>
    </xf>
    <xf numFmtId="49" fontId="107" fillId="0" borderId="16" xfId="0" applyNumberFormat="1" applyFont="1" applyBorder="1" applyAlignment="1">
      <alignment horizontal="center" vertical="center" wrapText="1" readingOrder="1"/>
    </xf>
    <xf numFmtId="49" fontId="107" fillId="0" borderId="11" xfId="0" applyNumberFormat="1" applyFont="1" applyBorder="1" applyAlignment="1">
      <alignment horizontal="left" vertical="center" wrapText="1" readingOrder="1"/>
    </xf>
    <xf numFmtId="49" fontId="94" fillId="0" borderId="16" xfId="0" applyNumberFormat="1" applyFont="1" applyBorder="1" applyAlignment="1">
      <alignment horizontal="left" vertical="center" wrapText="1" readingOrder="1"/>
    </xf>
    <xf numFmtId="49" fontId="91" fillId="0" borderId="16" xfId="0" applyNumberFormat="1" applyFont="1" applyBorder="1" applyAlignment="1">
      <alignment horizontal="left" vertical="center" wrapText="1" readingOrder="1"/>
    </xf>
  </cellXfs>
  <cellStyles count="270">
    <cellStyle name="20 % – Poudarek1 2" xfId="1" xr:uid="{00000000-0005-0000-0000-000000000000}"/>
    <cellStyle name="20 % – Poudarek2 2" xfId="2" xr:uid="{00000000-0005-0000-0000-000001000000}"/>
    <cellStyle name="20 % – Poudarek3 2" xfId="3" xr:uid="{00000000-0005-0000-0000-000002000000}"/>
    <cellStyle name="20 % – Poudarek4 2" xfId="4" xr:uid="{00000000-0005-0000-0000-000003000000}"/>
    <cellStyle name="20 % – Poudarek5 2" xfId="5" xr:uid="{00000000-0005-0000-0000-000004000000}"/>
    <cellStyle name="20 % – Poudarek6 2" xfId="6" xr:uid="{00000000-0005-0000-0000-000005000000}"/>
    <cellStyle name="20% - Accent1 1 4" xfId="7" xr:uid="{00000000-0005-0000-0000-000006000000}"/>
    <cellStyle name="40 % – Poudarek1 2" xfId="8" xr:uid="{00000000-0005-0000-0000-000007000000}"/>
    <cellStyle name="40 % – Poudarek2 2" xfId="9" xr:uid="{00000000-0005-0000-0000-000008000000}"/>
    <cellStyle name="40 % – Poudarek3 2" xfId="10" xr:uid="{00000000-0005-0000-0000-000009000000}"/>
    <cellStyle name="40 % – Poudarek4 2" xfId="11" xr:uid="{00000000-0005-0000-0000-00000A000000}"/>
    <cellStyle name="40 % – Poudarek5 2" xfId="12" xr:uid="{00000000-0005-0000-0000-00000B000000}"/>
    <cellStyle name="40 % – Poudarek6 2" xfId="13" xr:uid="{00000000-0005-0000-0000-00000C000000}"/>
    <cellStyle name="60 % – Poudarek1 2" xfId="14" xr:uid="{00000000-0005-0000-0000-00000D000000}"/>
    <cellStyle name="60 % – Poudarek2 2" xfId="15" xr:uid="{00000000-0005-0000-0000-00000E000000}"/>
    <cellStyle name="60 % – Poudarek3 2" xfId="16" xr:uid="{00000000-0005-0000-0000-00000F000000}"/>
    <cellStyle name="60 % – Poudarek4 2" xfId="17" xr:uid="{00000000-0005-0000-0000-000010000000}"/>
    <cellStyle name="60 % – Poudarek5 2" xfId="18" xr:uid="{00000000-0005-0000-0000-000011000000}"/>
    <cellStyle name="60 % – Poudarek6 2" xfId="19" xr:uid="{00000000-0005-0000-0000-000012000000}"/>
    <cellStyle name="Dobro 2" xfId="20" xr:uid="{00000000-0005-0000-0000-000013000000}"/>
    <cellStyle name="Excel Built-in Comma" xfId="21" xr:uid="{00000000-0005-0000-0000-000014000000}"/>
    <cellStyle name="Excel Built-in Comma [0]" xfId="22" xr:uid="{00000000-0005-0000-0000-000015000000}"/>
    <cellStyle name="Excel Built-in Normal" xfId="23" xr:uid="{00000000-0005-0000-0000-000016000000}"/>
    <cellStyle name="Excel Built-in Normal 2" xfId="221" xr:uid="{00000000-0005-0000-0000-000017000000}"/>
    <cellStyle name="Excel Built-in Percent" xfId="24" xr:uid="{00000000-0005-0000-0000-000018000000}"/>
    <cellStyle name="Excel_BuiltIn_Comma 1" xfId="25" xr:uid="{00000000-0005-0000-0000-000019000000}"/>
    <cellStyle name="Explanatory Text 16" xfId="248" xr:uid="{1060AFC7-288A-4733-90E1-E28FBAFB59A7}"/>
    <cellStyle name="Input 3 2 2" xfId="255" xr:uid="{6A54500B-8FE8-428F-A110-6FF715AB4E4A}"/>
    <cellStyle name="Izhod 2" xfId="26" xr:uid="{00000000-0005-0000-0000-00001A000000}"/>
    <cellStyle name="Naslov 1 1" xfId="27" xr:uid="{00000000-0005-0000-0000-00001B000000}"/>
    <cellStyle name="Naslov 1 2" xfId="28" xr:uid="{00000000-0005-0000-0000-00001C000000}"/>
    <cellStyle name="Naslov 2 2" xfId="29" xr:uid="{00000000-0005-0000-0000-00001D000000}"/>
    <cellStyle name="Naslov 3 2" xfId="30" xr:uid="{00000000-0005-0000-0000-00001E000000}"/>
    <cellStyle name="Naslov 4 2" xfId="31" xr:uid="{00000000-0005-0000-0000-00001F000000}"/>
    <cellStyle name="naslov2" xfId="222" xr:uid="{00000000-0005-0000-0000-000020000000}"/>
    <cellStyle name="Navadno" xfId="0" builtinId="0"/>
    <cellStyle name="Navadno 10 2" xfId="32" xr:uid="{00000000-0005-0000-0000-000022000000}"/>
    <cellStyle name="Navadno 10 2 2 2" xfId="260" xr:uid="{13D4FB69-2C0C-4CA5-B15D-E0352158BE39}"/>
    <cellStyle name="Navadno 10 3" xfId="33" xr:uid="{00000000-0005-0000-0000-000023000000}"/>
    <cellStyle name="Navadno 11 2" xfId="34" xr:uid="{00000000-0005-0000-0000-000024000000}"/>
    <cellStyle name="Navadno 11 3" xfId="35" xr:uid="{00000000-0005-0000-0000-000025000000}"/>
    <cellStyle name="Navadno 12" xfId="36" xr:uid="{00000000-0005-0000-0000-000026000000}"/>
    <cellStyle name="Navadno 12 2" xfId="37" xr:uid="{00000000-0005-0000-0000-000027000000}"/>
    <cellStyle name="Navadno 12 3" xfId="38" xr:uid="{00000000-0005-0000-0000-000028000000}"/>
    <cellStyle name="Navadno 13" xfId="250" xr:uid="{A5D6870C-0EAE-41B2-A056-B2250AB1537B}"/>
    <cellStyle name="Navadno 13 2" xfId="39" xr:uid="{00000000-0005-0000-0000-000029000000}"/>
    <cellStyle name="Navadno 13 3" xfId="40" xr:uid="{00000000-0005-0000-0000-00002A000000}"/>
    <cellStyle name="Navadno 14 2" xfId="41" xr:uid="{00000000-0005-0000-0000-00002B000000}"/>
    <cellStyle name="Navadno 14 3" xfId="42" xr:uid="{00000000-0005-0000-0000-00002C000000}"/>
    <cellStyle name="Navadno 15 2" xfId="43" xr:uid="{00000000-0005-0000-0000-00002D000000}"/>
    <cellStyle name="Navadno 15 3" xfId="44" xr:uid="{00000000-0005-0000-0000-00002E000000}"/>
    <cellStyle name="Navadno 16 2" xfId="45" xr:uid="{00000000-0005-0000-0000-00002F000000}"/>
    <cellStyle name="Navadno 16 3" xfId="46" xr:uid="{00000000-0005-0000-0000-000030000000}"/>
    <cellStyle name="Navadno 17 2" xfId="47" xr:uid="{00000000-0005-0000-0000-000031000000}"/>
    <cellStyle name="Navadno 17 3" xfId="48" xr:uid="{00000000-0005-0000-0000-000032000000}"/>
    <cellStyle name="Navadno 18 2" xfId="49" xr:uid="{00000000-0005-0000-0000-000033000000}"/>
    <cellStyle name="Navadno 18 3" xfId="50" xr:uid="{00000000-0005-0000-0000-000034000000}"/>
    <cellStyle name="Navadno 19 2" xfId="51" xr:uid="{00000000-0005-0000-0000-000035000000}"/>
    <cellStyle name="Navadno 19 3" xfId="52" xr:uid="{00000000-0005-0000-0000-000036000000}"/>
    <cellStyle name="Navadno 2" xfId="53" xr:uid="{00000000-0005-0000-0000-000037000000}"/>
    <cellStyle name="Navadno 2 10" xfId="246" xr:uid="{DFCD6673-41C6-47A5-B73D-63788C845CB2}"/>
    <cellStyle name="Navadno 2 10 3" xfId="249" xr:uid="{394B6357-49DA-4313-A336-971E15F419C8}"/>
    <cellStyle name="Navadno 2 11" xfId="254" xr:uid="{8473117C-5D01-42AB-B05F-BEDDE9121BC8}"/>
    <cellStyle name="Navadno 2 12" xfId="259" xr:uid="{D7423A51-649D-47DC-BECC-25018D9C6CB3}"/>
    <cellStyle name="Navadno 2 2" xfId="54" xr:uid="{00000000-0005-0000-0000-000038000000}"/>
    <cellStyle name="Navadno 2 2 2" xfId="55" xr:uid="{00000000-0005-0000-0000-000039000000}"/>
    <cellStyle name="Navadno 2 2 3" xfId="237" xr:uid="{D63857C4-40AB-4C99-94ED-076CE9D23A04}"/>
    <cellStyle name="Navadno 2 2 4" xfId="242" xr:uid="{3E148447-D5AC-445C-A3A2-E18438EAFD1A}"/>
    <cellStyle name="Navadno 2 3" xfId="56" xr:uid="{00000000-0005-0000-0000-00003A000000}"/>
    <cellStyle name="Navadno 2 4" xfId="57" xr:uid="{00000000-0005-0000-0000-00003B000000}"/>
    <cellStyle name="Navadno 20 2" xfId="58" xr:uid="{00000000-0005-0000-0000-00003C000000}"/>
    <cellStyle name="Navadno 20 3" xfId="59" xr:uid="{00000000-0005-0000-0000-00003D000000}"/>
    <cellStyle name="Navadno 25 2" xfId="60" xr:uid="{00000000-0005-0000-0000-00003E000000}"/>
    <cellStyle name="Navadno 25 3" xfId="61" xr:uid="{00000000-0005-0000-0000-00003F000000}"/>
    <cellStyle name="Navadno 26 2" xfId="62" xr:uid="{00000000-0005-0000-0000-000040000000}"/>
    <cellStyle name="Navadno 26 3" xfId="63" xr:uid="{00000000-0005-0000-0000-000041000000}"/>
    <cellStyle name="Navadno 27 2" xfId="64" xr:uid="{00000000-0005-0000-0000-000042000000}"/>
    <cellStyle name="Navadno 27 3" xfId="65" xr:uid="{00000000-0005-0000-0000-000043000000}"/>
    <cellStyle name="Navadno 28 2" xfId="66" xr:uid="{00000000-0005-0000-0000-000044000000}"/>
    <cellStyle name="Navadno 28 3" xfId="67" xr:uid="{00000000-0005-0000-0000-000045000000}"/>
    <cellStyle name="Navadno 28 3 5 2" xfId="241" xr:uid="{53AA21A0-6E61-43C7-80B9-EEFB0B9162A2}"/>
    <cellStyle name="Navadno 29" xfId="68" xr:uid="{00000000-0005-0000-0000-000046000000}"/>
    <cellStyle name="Navadno 29 2" xfId="69" xr:uid="{00000000-0005-0000-0000-000047000000}"/>
    <cellStyle name="Navadno 29 3" xfId="70" xr:uid="{00000000-0005-0000-0000-000048000000}"/>
    <cellStyle name="Navadno 3" xfId="71" xr:uid="{00000000-0005-0000-0000-000049000000}"/>
    <cellStyle name="Navadno 3 2" xfId="72" xr:uid="{00000000-0005-0000-0000-00004A000000}"/>
    <cellStyle name="Navadno 3 2 2" xfId="73" xr:uid="{00000000-0005-0000-0000-00004B000000}"/>
    <cellStyle name="Navadno 3 2 3" xfId="268" xr:uid="{84258537-ADAD-42FC-A236-9592D65A189D}"/>
    <cellStyle name="Navadno 3 3" xfId="74" xr:uid="{00000000-0005-0000-0000-00004C000000}"/>
    <cellStyle name="Navadno 3 4" xfId="75" xr:uid="{00000000-0005-0000-0000-00004D000000}"/>
    <cellStyle name="Navadno 3 5" xfId="76" xr:uid="{00000000-0005-0000-0000-00004E000000}"/>
    <cellStyle name="Navadno 3 6" xfId="77" xr:uid="{00000000-0005-0000-0000-00004F000000}"/>
    <cellStyle name="Navadno 3 7" xfId="78" xr:uid="{00000000-0005-0000-0000-000050000000}"/>
    <cellStyle name="Navadno 3 8" xfId="79" xr:uid="{00000000-0005-0000-0000-000051000000}"/>
    <cellStyle name="Navadno 3 9" xfId="80" xr:uid="{00000000-0005-0000-0000-000052000000}"/>
    <cellStyle name="Navadno 30 2" xfId="81" xr:uid="{00000000-0005-0000-0000-000053000000}"/>
    <cellStyle name="Navadno 30 3" xfId="82" xr:uid="{00000000-0005-0000-0000-000054000000}"/>
    <cellStyle name="Navadno 31" xfId="83" xr:uid="{00000000-0005-0000-0000-000055000000}"/>
    <cellStyle name="Navadno 31 2" xfId="84" xr:uid="{00000000-0005-0000-0000-000056000000}"/>
    <cellStyle name="Navadno 31 3" xfId="85" xr:uid="{00000000-0005-0000-0000-000057000000}"/>
    <cellStyle name="Navadno 32 2" xfId="86" xr:uid="{00000000-0005-0000-0000-000058000000}"/>
    <cellStyle name="Navadno 32 3" xfId="87" xr:uid="{00000000-0005-0000-0000-000059000000}"/>
    <cellStyle name="Navadno 34" xfId="88" xr:uid="{00000000-0005-0000-0000-00005A000000}"/>
    <cellStyle name="Navadno 34 2" xfId="89" xr:uid="{00000000-0005-0000-0000-00005B000000}"/>
    <cellStyle name="Navadno 34 3" xfId="90" xr:uid="{00000000-0005-0000-0000-00005C000000}"/>
    <cellStyle name="Navadno 35 2" xfId="91" xr:uid="{00000000-0005-0000-0000-00005D000000}"/>
    <cellStyle name="Navadno 35 3" xfId="92" xr:uid="{00000000-0005-0000-0000-00005E000000}"/>
    <cellStyle name="Navadno 36 2" xfId="93" xr:uid="{00000000-0005-0000-0000-00005F000000}"/>
    <cellStyle name="Navadno 36 3" xfId="94" xr:uid="{00000000-0005-0000-0000-000060000000}"/>
    <cellStyle name="Navadno 37 2" xfId="95" xr:uid="{00000000-0005-0000-0000-000061000000}"/>
    <cellStyle name="Navadno 37 3" xfId="96" xr:uid="{00000000-0005-0000-0000-000062000000}"/>
    <cellStyle name="Navadno 38 2" xfId="97" xr:uid="{00000000-0005-0000-0000-000063000000}"/>
    <cellStyle name="Navadno 38 3" xfId="98" xr:uid="{00000000-0005-0000-0000-000064000000}"/>
    <cellStyle name="Navadno 39 2" xfId="99" xr:uid="{00000000-0005-0000-0000-000065000000}"/>
    <cellStyle name="Navadno 39 3" xfId="100" xr:uid="{00000000-0005-0000-0000-000066000000}"/>
    <cellStyle name="Navadno 4" xfId="101" xr:uid="{00000000-0005-0000-0000-000067000000}"/>
    <cellStyle name="Navadno 4 2" xfId="102" xr:uid="{00000000-0005-0000-0000-000068000000}"/>
    <cellStyle name="Navadno 4 3" xfId="103" xr:uid="{00000000-0005-0000-0000-000069000000}"/>
    <cellStyle name="Navadno 4 4" xfId="104" xr:uid="{00000000-0005-0000-0000-00006A000000}"/>
    <cellStyle name="Navadno 4 5" xfId="105" xr:uid="{00000000-0005-0000-0000-00006B000000}"/>
    <cellStyle name="Navadno 4 6" xfId="106" xr:uid="{00000000-0005-0000-0000-00006C000000}"/>
    <cellStyle name="Navadno 4 7" xfId="107" xr:uid="{00000000-0005-0000-0000-00006D000000}"/>
    <cellStyle name="Navadno 4 8" xfId="108" xr:uid="{00000000-0005-0000-0000-00006E000000}"/>
    <cellStyle name="Navadno 4 9" xfId="223" xr:uid="{00000000-0005-0000-0000-00006F000000}"/>
    <cellStyle name="Navadno 40 2" xfId="109" xr:uid="{00000000-0005-0000-0000-000070000000}"/>
    <cellStyle name="Navadno 40 3" xfId="110" xr:uid="{00000000-0005-0000-0000-000071000000}"/>
    <cellStyle name="Navadno 41" xfId="111" xr:uid="{00000000-0005-0000-0000-000072000000}"/>
    <cellStyle name="Navadno 41 2" xfId="112" xr:uid="{00000000-0005-0000-0000-000073000000}"/>
    <cellStyle name="Navadno 41 3" xfId="113" xr:uid="{00000000-0005-0000-0000-000074000000}"/>
    <cellStyle name="Navadno 42" xfId="114" xr:uid="{00000000-0005-0000-0000-000075000000}"/>
    <cellStyle name="Navadno 5" xfId="227" xr:uid="{00000000-0005-0000-0000-000076000000}"/>
    <cellStyle name="Navadno 6" xfId="228" xr:uid="{278CC236-DC2B-45DA-A587-441298128B39}"/>
    <cellStyle name="Navadno 6 2" xfId="233" xr:uid="{F932BDC6-1739-4651-B5AF-36A20CE9385D}"/>
    <cellStyle name="Navadno 7" xfId="229" xr:uid="{C3D0D6B4-14ED-4B7B-951C-DEFB2F6CAC33}"/>
    <cellStyle name="Navadno 74" xfId="267" xr:uid="{1F89F6BC-2BF4-4B05-94E2-A707F9361669}"/>
    <cellStyle name="Navadno 8" xfId="232" xr:uid="{FEC636C7-B84E-45EC-B8C3-4F18DF7D19C3}"/>
    <cellStyle name="Navadno 8 2" xfId="234" xr:uid="{D83633CD-4FBB-42AE-BC4D-E60C4880D9D8}"/>
    <cellStyle name="Navadno 9" xfId="115" xr:uid="{00000000-0005-0000-0000-000077000000}"/>
    <cellStyle name="Navadno 9 2" xfId="116" xr:uid="{00000000-0005-0000-0000-000078000000}"/>
    <cellStyle name="Navadno 9 3" xfId="117" xr:uid="{00000000-0005-0000-0000-000079000000}"/>
    <cellStyle name="Navadno 9 8" xfId="263" xr:uid="{6F3224B9-6789-4C8D-B9DD-8A8A728A8288}"/>
    <cellStyle name="Navadno_Kino Siska_pop_GD" xfId="226" xr:uid="{00000000-0005-0000-0000-00007A000000}"/>
    <cellStyle name="Navadno_Kopijapopis Interspar kranj - KLIMA 29.05-damir" xfId="243" xr:uid="{7FABAB97-0A69-4C55-B8CA-8D54CE0F0C65}"/>
    <cellStyle name="Navadno_PAVLIČ POPIS-PZI-RACIONALIZACIJA" xfId="118" xr:uid="{00000000-0005-0000-0000-00007B000000}"/>
    <cellStyle name="Navadno_PON_OSNOVA_2011.3.old" xfId="266" xr:uid="{C5E334C7-3C5D-4F12-9F7B-FD83FC5B1F7F}"/>
    <cellStyle name="Navadno_Popis_LENA_LEVEC_PGD" xfId="236" xr:uid="{33047CF2-04A6-403C-86C8-6C28F7A2BDF0}"/>
    <cellStyle name="Navadno_TUS_Planet popis" xfId="235" xr:uid="{CE9947B7-B0E1-46FD-AE82-C006FFBE87BA}"/>
    <cellStyle name="Nevtralno 2" xfId="119" xr:uid="{00000000-0005-0000-0000-00007C000000}"/>
    <cellStyle name="Normal 17" xfId="256" xr:uid="{CC155CD2-38B7-452F-8AF9-E369E3B47FB7}"/>
    <cellStyle name="Normal 2 3 2" xfId="245" xr:uid="{ECB6F1B9-C9A7-4440-AD01-5E03DF8ACEE3}"/>
    <cellStyle name="Normal 3" xfId="261" xr:uid="{DDC903E8-2688-4C67-87C3-CA9F6C490A08}"/>
    <cellStyle name="Normal 55" xfId="230" xr:uid="{14D4B292-C43F-4DC4-8112-EA2D04B0D36E}"/>
    <cellStyle name="Normal_04-033- NPK POPIS PZR-E" xfId="238" xr:uid="{D9929E39-062E-4C7F-A14E-1C520C6089EC}"/>
    <cellStyle name="Normal_popis imp nova" xfId="265" xr:uid="{194821F9-C6C9-42D1-87E6-82F5F9C55FAA}"/>
    <cellStyle name="Normal_popis OPH" xfId="251" xr:uid="{C960BE5C-B324-483F-A374-0759671EDB56}"/>
    <cellStyle name="Normal_Sheet1" xfId="258" xr:uid="{003A8F2B-74A3-4D21-B67A-DC4322FC731F}"/>
    <cellStyle name="Odstotek 2" xfId="120" xr:uid="{00000000-0005-0000-0000-00007F000000}"/>
    <cellStyle name="Odstotek 3" xfId="224" xr:uid="{00000000-0005-0000-0000-000080000000}"/>
    <cellStyle name="Opomba 2" xfId="121" xr:uid="{00000000-0005-0000-0000-000081000000}"/>
    <cellStyle name="Opozorilo 2" xfId="122" xr:uid="{00000000-0005-0000-0000-000082000000}"/>
    <cellStyle name="Pojasnjevalno besedilo" xfId="231" builtinId="53"/>
    <cellStyle name="Pojasnjevalno besedilo 12" xfId="247" xr:uid="{A81BC27C-B4E8-495D-B638-274E3C43B1D3}"/>
    <cellStyle name="Pojasnjevalno besedilo 13" xfId="252" xr:uid="{173759BC-20DC-4255-A7B8-0B47AB683E12}"/>
    <cellStyle name="Pojasnjevalno besedilo 2" xfId="123" xr:uid="{00000000-0005-0000-0000-000083000000}"/>
    <cellStyle name="Poudarek1 2" xfId="124" xr:uid="{00000000-0005-0000-0000-000084000000}"/>
    <cellStyle name="Poudarek2 2" xfId="125" xr:uid="{00000000-0005-0000-0000-000085000000}"/>
    <cellStyle name="Poudarek3 2" xfId="126" xr:uid="{00000000-0005-0000-0000-000086000000}"/>
    <cellStyle name="Poudarek4 2" xfId="127" xr:uid="{00000000-0005-0000-0000-000087000000}"/>
    <cellStyle name="Poudarek5 2" xfId="128" xr:uid="{00000000-0005-0000-0000-000088000000}"/>
    <cellStyle name="Poudarek6 2" xfId="129" xr:uid="{00000000-0005-0000-0000-000089000000}"/>
    <cellStyle name="Povezana celica 2" xfId="130" xr:uid="{00000000-0005-0000-0000-00008A000000}"/>
    <cellStyle name="Preveri celico 2" xfId="131" xr:uid="{00000000-0005-0000-0000-00008B000000}"/>
    <cellStyle name="Računanje 2" xfId="132" xr:uid="{00000000-0005-0000-0000-00008C000000}"/>
    <cellStyle name="Slabo 2" xfId="133" xr:uid="{00000000-0005-0000-0000-00008D000000}"/>
    <cellStyle name="Slog 1" xfId="134" xr:uid="{00000000-0005-0000-0000-00008E000000}"/>
    <cellStyle name="TableStyleLight1 3" xfId="253" xr:uid="{AE80C7AB-560E-4413-9419-BE8585ACCA2A}"/>
    <cellStyle name="Valuta 10" xfId="135" xr:uid="{00000000-0005-0000-0000-00008F000000}"/>
    <cellStyle name="Valuta 10 2" xfId="136" xr:uid="{00000000-0005-0000-0000-000090000000}"/>
    <cellStyle name="Valuta 10 3" xfId="137" xr:uid="{00000000-0005-0000-0000-000091000000}"/>
    <cellStyle name="Valuta 11 2" xfId="138" xr:uid="{00000000-0005-0000-0000-000092000000}"/>
    <cellStyle name="Valuta 11 3" xfId="139" xr:uid="{00000000-0005-0000-0000-000093000000}"/>
    <cellStyle name="Valuta 12 2" xfId="140" xr:uid="{00000000-0005-0000-0000-000094000000}"/>
    <cellStyle name="Valuta 12 3" xfId="141" xr:uid="{00000000-0005-0000-0000-000095000000}"/>
    <cellStyle name="Valuta 13 2" xfId="142" xr:uid="{00000000-0005-0000-0000-000096000000}"/>
    <cellStyle name="Valuta 13 3" xfId="143" xr:uid="{00000000-0005-0000-0000-000097000000}"/>
    <cellStyle name="Valuta 15" xfId="144" xr:uid="{00000000-0005-0000-0000-000098000000}"/>
    <cellStyle name="Valuta 19" xfId="145" xr:uid="{00000000-0005-0000-0000-000099000000}"/>
    <cellStyle name="Valuta 2" xfId="146" xr:uid="{00000000-0005-0000-0000-00009A000000}"/>
    <cellStyle name="Valuta 2 2" xfId="147" xr:uid="{00000000-0005-0000-0000-00009B000000}"/>
    <cellStyle name="Valuta 2 3" xfId="148" xr:uid="{00000000-0005-0000-0000-00009C000000}"/>
    <cellStyle name="Valuta 3" xfId="220" xr:uid="{00000000-0005-0000-0000-00009D000000}"/>
    <cellStyle name="Valuta 3 2" xfId="149" xr:uid="{00000000-0005-0000-0000-00009E000000}"/>
    <cellStyle name="Valuta 3 3" xfId="150" xr:uid="{00000000-0005-0000-0000-00009F000000}"/>
    <cellStyle name="Valuta 3 4" xfId="151" xr:uid="{00000000-0005-0000-0000-0000A0000000}"/>
    <cellStyle name="Valuta 3 5" xfId="152" xr:uid="{00000000-0005-0000-0000-0000A1000000}"/>
    <cellStyle name="Valuta 3 6" xfId="153" xr:uid="{00000000-0005-0000-0000-0000A2000000}"/>
    <cellStyle name="Valuta 3 7" xfId="154" xr:uid="{00000000-0005-0000-0000-0000A3000000}"/>
    <cellStyle name="Valuta 3 8" xfId="155" xr:uid="{00000000-0005-0000-0000-0000A4000000}"/>
    <cellStyle name="Vejica" xfId="269" builtinId="3"/>
    <cellStyle name="Vejica [0] 2" xfId="156" xr:uid="{00000000-0005-0000-0000-0000A5000000}"/>
    <cellStyle name="Vejica 10" xfId="157" xr:uid="{00000000-0005-0000-0000-0000A6000000}"/>
    <cellStyle name="Vejica 10 2" xfId="158" xr:uid="{00000000-0005-0000-0000-0000A7000000}"/>
    <cellStyle name="Vejica 10 3" xfId="159" xr:uid="{00000000-0005-0000-0000-0000A8000000}"/>
    <cellStyle name="Vejica 11" xfId="160" xr:uid="{00000000-0005-0000-0000-0000A9000000}"/>
    <cellStyle name="Vejica 11 2" xfId="161" xr:uid="{00000000-0005-0000-0000-0000AA000000}"/>
    <cellStyle name="Vejica 11 3" xfId="162" xr:uid="{00000000-0005-0000-0000-0000AB000000}"/>
    <cellStyle name="Vejica 12" xfId="163" xr:uid="{00000000-0005-0000-0000-0000AC000000}"/>
    <cellStyle name="Vejica 12 2" xfId="164" xr:uid="{00000000-0005-0000-0000-0000AD000000}"/>
    <cellStyle name="Vejica 12 3" xfId="165" xr:uid="{00000000-0005-0000-0000-0000AE000000}"/>
    <cellStyle name="Vejica 13" xfId="166" xr:uid="{00000000-0005-0000-0000-0000AF000000}"/>
    <cellStyle name="Vejica 13 2" xfId="167" xr:uid="{00000000-0005-0000-0000-0000B0000000}"/>
    <cellStyle name="Vejica 13 3" xfId="168" xr:uid="{00000000-0005-0000-0000-0000B1000000}"/>
    <cellStyle name="Vejica 14" xfId="169" xr:uid="{00000000-0005-0000-0000-0000B2000000}"/>
    <cellStyle name="Vejica 15" xfId="170" xr:uid="{00000000-0005-0000-0000-0000B3000000}"/>
    <cellStyle name="Vejica 15 2" xfId="171" xr:uid="{00000000-0005-0000-0000-0000B4000000}"/>
    <cellStyle name="Vejica 16" xfId="172" xr:uid="{00000000-0005-0000-0000-0000B5000000}"/>
    <cellStyle name="Vejica 17" xfId="219" xr:uid="{00000000-0005-0000-0000-0000B6000000}"/>
    <cellStyle name="Vejica 18" xfId="225" xr:uid="{00000000-0005-0000-0000-0000B7000000}"/>
    <cellStyle name="Vejica 19" xfId="262" xr:uid="{BD8D60C2-2326-40DE-8F31-3CDF02DCBC12}"/>
    <cellStyle name="Vejica 2" xfId="173" xr:uid="{00000000-0005-0000-0000-0000B8000000}"/>
    <cellStyle name="Vejica 2 10" xfId="174" xr:uid="{00000000-0005-0000-0000-0000B9000000}"/>
    <cellStyle name="Vejica 2 11" xfId="175" xr:uid="{00000000-0005-0000-0000-0000BA000000}"/>
    <cellStyle name="Vejica 2 12" xfId="176" xr:uid="{00000000-0005-0000-0000-0000BB000000}"/>
    <cellStyle name="Vejica 2 13" xfId="240" xr:uid="{71675E2D-7E83-4656-91C4-E197A54A940C}"/>
    <cellStyle name="Vejica 2 2" xfId="177" xr:uid="{00000000-0005-0000-0000-0000BC000000}"/>
    <cellStyle name="Vejica 2 2 2" xfId="178" xr:uid="{00000000-0005-0000-0000-0000BD000000}"/>
    <cellStyle name="Vejica 2 3" xfId="179" xr:uid="{00000000-0005-0000-0000-0000BE000000}"/>
    <cellStyle name="Vejica 2 3 2" xfId="180" xr:uid="{00000000-0005-0000-0000-0000BF000000}"/>
    <cellStyle name="Vejica 2 4" xfId="181" xr:uid="{00000000-0005-0000-0000-0000C0000000}"/>
    <cellStyle name="Vejica 2 5" xfId="182" xr:uid="{00000000-0005-0000-0000-0000C1000000}"/>
    <cellStyle name="Vejica 2 6" xfId="183" xr:uid="{00000000-0005-0000-0000-0000C2000000}"/>
    <cellStyle name="Vejica 2 7" xfId="184" xr:uid="{00000000-0005-0000-0000-0000C3000000}"/>
    <cellStyle name="Vejica 2 8" xfId="185" xr:uid="{00000000-0005-0000-0000-0000C4000000}"/>
    <cellStyle name="Vejica 2 9" xfId="186" xr:uid="{00000000-0005-0000-0000-0000C5000000}"/>
    <cellStyle name="Vejica 2 9 2" xfId="187" xr:uid="{00000000-0005-0000-0000-0000C6000000}"/>
    <cellStyle name="Vejica 2 9 3" xfId="188" xr:uid="{00000000-0005-0000-0000-0000C7000000}"/>
    <cellStyle name="Vejica 3" xfId="189" xr:uid="{00000000-0005-0000-0000-0000C8000000}"/>
    <cellStyle name="Vejica 3 13" xfId="264" xr:uid="{A182A452-0936-4A18-BE9C-EE803F2A5977}"/>
    <cellStyle name="Vejica 3 2" xfId="190" xr:uid="{00000000-0005-0000-0000-0000C9000000}"/>
    <cellStyle name="Vejica 3 2 2" xfId="191" xr:uid="{00000000-0005-0000-0000-0000CA000000}"/>
    <cellStyle name="Vejica 3 3" xfId="192" xr:uid="{00000000-0005-0000-0000-0000CB000000}"/>
    <cellStyle name="Vejica 3 4" xfId="193" xr:uid="{00000000-0005-0000-0000-0000CC000000}"/>
    <cellStyle name="Vejica 3 5" xfId="194" xr:uid="{00000000-0005-0000-0000-0000CD000000}"/>
    <cellStyle name="Vejica 3 6" xfId="195" xr:uid="{00000000-0005-0000-0000-0000CE000000}"/>
    <cellStyle name="Vejica 3 7" xfId="196" xr:uid="{00000000-0005-0000-0000-0000CF000000}"/>
    <cellStyle name="Vejica 3 8" xfId="197" xr:uid="{00000000-0005-0000-0000-0000D0000000}"/>
    <cellStyle name="Vejica 3 9" xfId="239" xr:uid="{D0B77719-E063-4FBC-A2A2-CCF64D7A94FB}"/>
    <cellStyle name="Vejica 4" xfId="198" xr:uid="{00000000-0005-0000-0000-0000D1000000}"/>
    <cellStyle name="Vejica 4 2" xfId="199" xr:uid="{00000000-0005-0000-0000-0000D2000000}"/>
    <cellStyle name="Vejica 4 3" xfId="200" xr:uid="{00000000-0005-0000-0000-0000D3000000}"/>
    <cellStyle name="Vejica 4 4" xfId="201" xr:uid="{00000000-0005-0000-0000-0000D4000000}"/>
    <cellStyle name="Vejica 4 4 2" xfId="244" xr:uid="{433CD07A-FC93-48BA-B151-4082A3CF1776}"/>
    <cellStyle name="Vejica 4 5" xfId="202" xr:uid="{00000000-0005-0000-0000-0000D5000000}"/>
    <cellStyle name="Vejica 4 6" xfId="203" xr:uid="{00000000-0005-0000-0000-0000D6000000}"/>
    <cellStyle name="Vejica 4 7" xfId="204" xr:uid="{00000000-0005-0000-0000-0000D7000000}"/>
    <cellStyle name="Vejica 4 8" xfId="205" xr:uid="{00000000-0005-0000-0000-0000D8000000}"/>
    <cellStyle name="Vejica 5" xfId="206" xr:uid="{00000000-0005-0000-0000-0000D9000000}"/>
    <cellStyle name="Vejica 6" xfId="207" xr:uid="{00000000-0005-0000-0000-0000DA000000}"/>
    <cellStyle name="Vejica 7" xfId="208" xr:uid="{00000000-0005-0000-0000-0000DB000000}"/>
    <cellStyle name="Vejica 7 2" xfId="209" xr:uid="{00000000-0005-0000-0000-0000DC000000}"/>
    <cellStyle name="Vejica 7 3" xfId="210" xr:uid="{00000000-0005-0000-0000-0000DD000000}"/>
    <cellStyle name="Vejica 8" xfId="211" xr:uid="{00000000-0005-0000-0000-0000DE000000}"/>
    <cellStyle name="Vejica 8 2" xfId="212" xr:uid="{00000000-0005-0000-0000-0000DF000000}"/>
    <cellStyle name="Vejica 8 3" xfId="213" xr:uid="{00000000-0005-0000-0000-0000E0000000}"/>
    <cellStyle name="Vejica 9" xfId="214" xr:uid="{00000000-0005-0000-0000-0000E1000000}"/>
    <cellStyle name="Vejica 9 2" xfId="215" xr:uid="{00000000-0005-0000-0000-0000E2000000}"/>
    <cellStyle name="Vejica 9 3" xfId="216" xr:uid="{00000000-0005-0000-0000-0000E3000000}"/>
    <cellStyle name="Vejica_popis-splošno-zun.ured" xfId="257" xr:uid="{B2D6DC0E-5C56-45FE-93FF-B83660007B70}"/>
    <cellStyle name="Vnos 2" xfId="217" xr:uid="{00000000-0005-0000-0000-0000E4000000}"/>
    <cellStyle name="Vsota 2" xfId="218" xr:uid="{00000000-0005-0000-0000-0000E5000000}"/>
  </cellStyles>
  <dxfs count="66">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
      <font>
        <b val="0"/>
        <i/>
        <strike val="0"/>
        <color theme="0"/>
      </font>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2.jpe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3.jpe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4.jpe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4.jpe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5.jpe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4.jpe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6.jpe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4.jpe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7.jpe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8.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4.jpe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9.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3.png"/><Relationship Id="rId1" Type="http://schemas.openxmlformats.org/officeDocument/2006/relationships/image" Target="../media/image1.png"/><Relationship Id="rId4" Type="http://schemas.openxmlformats.org/officeDocument/2006/relationships/image" Target="cid:image001.jpg@01D7EB76.9F6D55D0"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6.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7.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8.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9.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0.jpe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1.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2</xdr:col>
      <xdr:colOff>224204</xdr:colOff>
      <xdr:row>5</xdr:row>
      <xdr:rowOff>165155</xdr:rowOff>
    </xdr:to>
    <xdr:pic>
      <xdr:nvPicPr>
        <xdr:cNvPr id="2" name="Slika 1" descr="Ministrstvo za zdravje – Zavod Varna pot">
          <a:extLst>
            <a:ext uri="{FF2B5EF4-FFF2-40B4-BE49-F238E27FC236}">
              <a16:creationId xmlns:a16="http://schemas.microsoft.com/office/drawing/2014/main" id="{0B786053-6CC6-4522-9D02-85472D7B48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2272079" cy="1070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609602</xdr:colOff>
      <xdr:row>3</xdr:row>
      <xdr:rowOff>142877</xdr:rowOff>
    </xdr:from>
    <xdr:ext cx="1895474" cy="123823"/>
    <xdr:sp macro="" textlink="">
      <xdr:nvSpPr>
        <xdr:cNvPr id="9217" name="Polje z besedilom 2">
          <a:extLst>
            <a:ext uri="{FF2B5EF4-FFF2-40B4-BE49-F238E27FC236}">
              <a16:creationId xmlns:a16="http://schemas.microsoft.com/office/drawing/2014/main" id="{99732A5F-216A-2FD9-3CF6-AA8FED364735}"/>
            </a:ext>
          </a:extLst>
        </xdr:cNvPr>
        <xdr:cNvSpPr txBox="1">
          <a:spLocks noChangeArrowheads="1"/>
        </xdr:cNvSpPr>
      </xdr:nvSpPr>
      <xdr:spPr bwMode="auto">
        <a:xfrm>
          <a:off x="609602" y="685802"/>
          <a:ext cx="1895474" cy="12382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1000" b="1" i="0" u="none" strike="noStrike" baseline="0">
              <a:solidFill>
                <a:srgbClr val="000000"/>
              </a:solidFill>
              <a:latin typeface="Arial Narrow"/>
            </a:rPr>
            <a:t>URAD REPUBLIKE SLOVENIJE ZA NADZOR, KAKOVOST IN INVESTICIJE V ZDRAVSTVU</a:t>
          </a:r>
        </a:p>
        <a:p>
          <a:pPr algn="l" rtl="0">
            <a:defRPr sz="1000"/>
          </a:pPr>
          <a:endParaRPr lang="sl-SI" sz="1000" b="1" i="0" u="none" strike="noStrike" baseline="0">
            <a:solidFill>
              <a:srgbClr val="000000"/>
            </a:solidFill>
            <a:latin typeface="Arial Narrow"/>
          </a:endParaRPr>
        </a:p>
      </xdr:txBody>
    </xdr:sp>
    <xdr:clientData/>
  </xdr:oneCellAnchor>
  <xdr:twoCellAnchor>
    <xdr:from>
      <xdr:col>2</xdr:col>
      <xdr:colOff>247650</xdr:colOff>
      <xdr:row>0</xdr:row>
      <xdr:rowOff>171450</xdr:rowOff>
    </xdr:from>
    <xdr:to>
      <xdr:col>2</xdr:col>
      <xdr:colOff>2476500</xdr:colOff>
      <xdr:row>6</xdr:row>
      <xdr:rowOff>269677</xdr:rowOff>
    </xdr:to>
    <xdr:pic>
      <xdr:nvPicPr>
        <xdr:cNvPr id="3" name="Slika 12">
          <a:extLst>
            <a:ext uri="{FF2B5EF4-FFF2-40B4-BE49-F238E27FC236}">
              <a16:creationId xmlns:a16="http://schemas.microsoft.com/office/drawing/2014/main" id="{03D3DBF6-F4AC-8BC7-A120-912630ACF78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33625" y="171450"/>
          <a:ext cx="2228850" cy="11840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2514600</xdr:colOff>
      <xdr:row>3</xdr:row>
      <xdr:rowOff>85725</xdr:rowOff>
    </xdr:from>
    <xdr:to>
      <xdr:col>3</xdr:col>
      <xdr:colOff>19050</xdr:colOff>
      <xdr:row>5</xdr:row>
      <xdr:rowOff>104775</xdr:rowOff>
    </xdr:to>
    <xdr:pic>
      <xdr:nvPicPr>
        <xdr:cNvPr id="4" name="Slika 3">
          <a:extLst>
            <a:ext uri="{FF2B5EF4-FFF2-40B4-BE49-F238E27FC236}">
              <a16:creationId xmlns:a16="http://schemas.microsoft.com/office/drawing/2014/main" id="{BB0DF428-FBC6-7851-1D44-AB3B194BF67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00575" y="628650"/>
          <a:ext cx="17811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1195552</xdr:colOff>
      <xdr:row>5</xdr:row>
      <xdr:rowOff>54196</xdr:rowOff>
    </xdr:to>
    <xdr:pic>
      <xdr:nvPicPr>
        <xdr:cNvPr id="2" name="Slika 1" descr="Ministrstvo za zdravje – Zavod Varna pot">
          <a:extLst>
            <a:ext uri="{FF2B5EF4-FFF2-40B4-BE49-F238E27FC236}">
              <a16:creationId xmlns:a16="http://schemas.microsoft.com/office/drawing/2014/main" id="{B5A3326B-67E9-44F8-BDE5-930B341F94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086" y="0"/>
          <a:ext cx="1596259" cy="8893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342257</xdr:colOff>
      <xdr:row>3</xdr:row>
      <xdr:rowOff>83050</xdr:rowOff>
    </xdr:from>
    <xdr:ext cx="1578451" cy="117732"/>
    <xdr:sp macro="" textlink="">
      <xdr:nvSpPr>
        <xdr:cNvPr id="3" name="Polje z besedilom 2">
          <a:extLst>
            <a:ext uri="{FF2B5EF4-FFF2-40B4-BE49-F238E27FC236}">
              <a16:creationId xmlns:a16="http://schemas.microsoft.com/office/drawing/2014/main" id="{F6802F36-BABE-43D6-B9C7-DCAFC7060CBC}"/>
            </a:ext>
          </a:extLst>
        </xdr:cNvPr>
        <xdr:cNvSpPr txBox="1">
          <a:spLocks noChangeArrowheads="1"/>
        </xdr:cNvSpPr>
      </xdr:nvSpPr>
      <xdr:spPr bwMode="auto">
        <a:xfrm>
          <a:off x="342257" y="580007"/>
          <a:ext cx="1578451" cy="117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1492497</xdr:colOff>
      <xdr:row>1</xdr:row>
      <xdr:rowOff>36635</xdr:rowOff>
    </xdr:from>
    <xdr:to>
      <xdr:col>3</xdr:col>
      <xdr:colOff>282464</xdr:colOff>
      <xdr:row>4</xdr:row>
      <xdr:rowOff>91967</xdr:rowOff>
    </xdr:to>
    <xdr:pic>
      <xdr:nvPicPr>
        <xdr:cNvPr id="4" name="Slika 12">
          <a:extLst>
            <a:ext uri="{FF2B5EF4-FFF2-40B4-BE49-F238E27FC236}">
              <a16:creationId xmlns:a16="http://schemas.microsoft.com/office/drawing/2014/main" id="{F8090C6D-DEE2-46B9-843C-16FAE5D1522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49394" y="220566"/>
          <a:ext cx="1837967" cy="607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444669</xdr:colOff>
      <xdr:row>1</xdr:row>
      <xdr:rowOff>172132</xdr:rowOff>
    </xdr:from>
    <xdr:to>
      <xdr:col>6</xdr:col>
      <xdr:colOff>610914</xdr:colOff>
      <xdr:row>3</xdr:row>
      <xdr:rowOff>176215</xdr:rowOff>
    </xdr:to>
    <xdr:pic>
      <xdr:nvPicPr>
        <xdr:cNvPr id="5" name="Slika 4">
          <a:extLst>
            <a:ext uri="{FF2B5EF4-FFF2-40B4-BE49-F238E27FC236}">
              <a16:creationId xmlns:a16="http://schemas.microsoft.com/office/drawing/2014/main" id="{F6E7836B-AE83-4BB6-AC8F-CB51BC4E5A1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30566" y="356063"/>
          <a:ext cx="1729658" cy="3719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1139387</xdr:colOff>
      <xdr:row>6</xdr:row>
      <xdr:rowOff>2172</xdr:rowOff>
    </xdr:to>
    <xdr:pic>
      <xdr:nvPicPr>
        <xdr:cNvPr id="5" name="Slika 4" descr="Ministrstvo za zdravje – Zavod Varna pot">
          <a:extLst>
            <a:ext uri="{FF2B5EF4-FFF2-40B4-BE49-F238E27FC236}">
              <a16:creationId xmlns:a16="http://schemas.microsoft.com/office/drawing/2014/main" id="{21AA7900-8A9C-400E-956F-D4F92AD970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99215" cy="9875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359394</xdr:colOff>
      <xdr:row>3</xdr:row>
      <xdr:rowOff>138458</xdr:rowOff>
    </xdr:from>
    <xdr:ext cx="1578451" cy="117732"/>
    <xdr:sp macro="" textlink="">
      <xdr:nvSpPr>
        <xdr:cNvPr id="6" name="Polje z besedilom 2">
          <a:extLst>
            <a:ext uri="{FF2B5EF4-FFF2-40B4-BE49-F238E27FC236}">
              <a16:creationId xmlns:a16="http://schemas.microsoft.com/office/drawing/2014/main" id="{A596FE06-3487-4226-A87D-3C80A3038F81}"/>
            </a:ext>
          </a:extLst>
        </xdr:cNvPr>
        <xdr:cNvSpPr txBox="1">
          <a:spLocks noChangeArrowheads="1"/>
        </xdr:cNvSpPr>
      </xdr:nvSpPr>
      <xdr:spPr bwMode="auto">
        <a:xfrm>
          <a:off x="359394" y="631130"/>
          <a:ext cx="1578451" cy="117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1504292</xdr:colOff>
      <xdr:row>1</xdr:row>
      <xdr:rowOff>154877</xdr:rowOff>
    </xdr:from>
    <xdr:to>
      <xdr:col>1</xdr:col>
      <xdr:colOff>3291051</xdr:colOff>
      <xdr:row>5</xdr:row>
      <xdr:rowOff>64224</xdr:rowOff>
    </xdr:to>
    <xdr:pic>
      <xdr:nvPicPr>
        <xdr:cNvPr id="7" name="Slika 12">
          <a:extLst>
            <a:ext uri="{FF2B5EF4-FFF2-40B4-BE49-F238E27FC236}">
              <a16:creationId xmlns:a16="http://schemas.microsoft.com/office/drawing/2014/main" id="{453F1C9F-0B04-46B8-8163-39D77A52A21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64120" y="338808"/>
          <a:ext cx="1786759" cy="6450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3499236</xdr:colOff>
      <xdr:row>2</xdr:row>
      <xdr:rowOff>178701</xdr:rowOff>
    </xdr:from>
    <xdr:to>
      <xdr:col>5</xdr:col>
      <xdr:colOff>525516</xdr:colOff>
      <xdr:row>4</xdr:row>
      <xdr:rowOff>182784</xdr:rowOff>
    </xdr:to>
    <xdr:pic>
      <xdr:nvPicPr>
        <xdr:cNvPr id="8" name="Slika 7">
          <a:extLst>
            <a:ext uri="{FF2B5EF4-FFF2-40B4-BE49-F238E27FC236}">
              <a16:creationId xmlns:a16="http://schemas.microsoft.com/office/drawing/2014/main" id="{10509A37-F778-4E6E-ACF3-47A4791B59D3}"/>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59064" y="546563"/>
          <a:ext cx="1565435" cy="3719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1177487</xdr:colOff>
      <xdr:row>5</xdr:row>
      <xdr:rowOff>109534</xdr:rowOff>
    </xdr:to>
    <xdr:pic>
      <xdr:nvPicPr>
        <xdr:cNvPr id="5" name="Slika 4" descr="Ministrstvo za zdravje – Zavod Varna pot">
          <a:extLst>
            <a:ext uri="{FF2B5EF4-FFF2-40B4-BE49-F238E27FC236}">
              <a16:creationId xmlns:a16="http://schemas.microsoft.com/office/drawing/2014/main" id="{7F933EC6-99D8-4547-9ADF-4680245FCB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96587" cy="9727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376638</xdr:colOff>
      <xdr:row>3</xdr:row>
      <xdr:rowOff>89395</xdr:rowOff>
    </xdr:from>
    <xdr:ext cx="1578451" cy="117732"/>
    <xdr:sp macro="" textlink="">
      <xdr:nvSpPr>
        <xdr:cNvPr id="6" name="Polje z besedilom 2">
          <a:extLst>
            <a:ext uri="{FF2B5EF4-FFF2-40B4-BE49-F238E27FC236}">
              <a16:creationId xmlns:a16="http://schemas.microsoft.com/office/drawing/2014/main" id="{7193F2E0-D1CF-429F-8822-771BC9F93B9D}"/>
            </a:ext>
          </a:extLst>
        </xdr:cNvPr>
        <xdr:cNvSpPr txBox="1">
          <a:spLocks noChangeArrowheads="1"/>
        </xdr:cNvSpPr>
      </xdr:nvSpPr>
      <xdr:spPr bwMode="auto">
        <a:xfrm>
          <a:off x="376638" y="571598"/>
          <a:ext cx="1578451" cy="117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1438807</xdr:colOff>
      <xdr:row>1</xdr:row>
      <xdr:rowOff>166783</xdr:rowOff>
    </xdr:from>
    <xdr:to>
      <xdr:col>2</xdr:col>
      <xdr:colOff>53578</xdr:colOff>
      <xdr:row>5</xdr:row>
      <xdr:rowOff>76130</xdr:rowOff>
    </xdr:to>
    <xdr:pic>
      <xdr:nvPicPr>
        <xdr:cNvPr id="7" name="Slika 12">
          <a:extLst>
            <a:ext uri="{FF2B5EF4-FFF2-40B4-BE49-F238E27FC236}">
              <a16:creationId xmlns:a16="http://schemas.microsoft.com/office/drawing/2014/main" id="{5D830120-5279-4D50-B4D2-A3045004FFC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55526" y="345377"/>
          <a:ext cx="1579427" cy="6237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33327</xdr:colOff>
      <xdr:row>2</xdr:row>
      <xdr:rowOff>172748</xdr:rowOff>
    </xdr:from>
    <xdr:to>
      <xdr:col>5</xdr:col>
      <xdr:colOff>555282</xdr:colOff>
      <xdr:row>4</xdr:row>
      <xdr:rowOff>176831</xdr:rowOff>
    </xdr:to>
    <xdr:pic>
      <xdr:nvPicPr>
        <xdr:cNvPr id="8" name="Slika 7">
          <a:extLst>
            <a:ext uri="{FF2B5EF4-FFF2-40B4-BE49-F238E27FC236}">
              <a16:creationId xmlns:a16="http://schemas.microsoft.com/office/drawing/2014/main" id="{6B940C06-F8E0-4179-8F33-E9202491BD3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5702" y="529936"/>
          <a:ext cx="1563752" cy="361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1177487</xdr:colOff>
      <xdr:row>5</xdr:row>
      <xdr:rowOff>77715</xdr:rowOff>
    </xdr:to>
    <xdr:pic>
      <xdr:nvPicPr>
        <xdr:cNvPr id="5" name="Slika 4" descr="Ministrstvo za zdravje – Zavod Varna pot">
          <a:extLst>
            <a:ext uri="{FF2B5EF4-FFF2-40B4-BE49-F238E27FC236}">
              <a16:creationId xmlns:a16="http://schemas.microsoft.com/office/drawing/2014/main" id="{3F6A0C89-782F-4723-9B66-FB82EB5BE6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96587" cy="9251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334966</xdr:colOff>
      <xdr:row>3</xdr:row>
      <xdr:rowOff>53676</xdr:rowOff>
    </xdr:from>
    <xdr:ext cx="1578451" cy="117732"/>
    <xdr:sp macro="" textlink="">
      <xdr:nvSpPr>
        <xdr:cNvPr id="6" name="Polje z besedilom 2">
          <a:extLst>
            <a:ext uri="{FF2B5EF4-FFF2-40B4-BE49-F238E27FC236}">
              <a16:creationId xmlns:a16="http://schemas.microsoft.com/office/drawing/2014/main" id="{98D5B673-933B-4F30-BA2E-4B6FC28F647F}"/>
            </a:ext>
          </a:extLst>
        </xdr:cNvPr>
        <xdr:cNvSpPr txBox="1">
          <a:spLocks noChangeArrowheads="1"/>
        </xdr:cNvSpPr>
      </xdr:nvSpPr>
      <xdr:spPr bwMode="auto">
        <a:xfrm>
          <a:off x="334966" y="596601"/>
          <a:ext cx="1578451" cy="117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1438807</xdr:colOff>
      <xdr:row>1</xdr:row>
      <xdr:rowOff>166783</xdr:rowOff>
    </xdr:from>
    <xdr:to>
      <xdr:col>3</xdr:col>
      <xdr:colOff>53578</xdr:colOff>
      <xdr:row>5</xdr:row>
      <xdr:rowOff>76130</xdr:rowOff>
    </xdr:to>
    <xdr:pic>
      <xdr:nvPicPr>
        <xdr:cNvPr id="7" name="Slika 12">
          <a:extLst>
            <a:ext uri="{FF2B5EF4-FFF2-40B4-BE49-F238E27FC236}">
              <a16:creationId xmlns:a16="http://schemas.microsoft.com/office/drawing/2014/main" id="{571B4E63-878E-4EDA-B2A9-0856C645484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57907" y="347758"/>
          <a:ext cx="1577046" cy="6332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33327</xdr:colOff>
      <xdr:row>2</xdr:row>
      <xdr:rowOff>172748</xdr:rowOff>
    </xdr:from>
    <xdr:to>
      <xdr:col>6</xdr:col>
      <xdr:colOff>555282</xdr:colOff>
      <xdr:row>4</xdr:row>
      <xdr:rowOff>176831</xdr:rowOff>
    </xdr:to>
    <xdr:pic>
      <xdr:nvPicPr>
        <xdr:cNvPr id="8" name="Slika 7">
          <a:extLst>
            <a:ext uri="{FF2B5EF4-FFF2-40B4-BE49-F238E27FC236}">
              <a16:creationId xmlns:a16="http://schemas.microsoft.com/office/drawing/2014/main" id="{DE595C1A-DFEF-4E02-A0E8-86783F31133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5702" y="534698"/>
          <a:ext cx="1560180" cy="366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1177487</xdr:colOff>
      <xdr:row>5</xdr:row>
      <xdr:rowOff>44802</xdr:rowOff>
    </xdr:to>
    <xdr:pic>
      <xdr:nvPicPr>
        <xdr:cNvPr id="5" name="Slika 4" descr="Ministrstvo za zdravje – Zavod Varna pot">
          <a:extLst>
            <a:ext uri="{FF2B5EF4-FFF2-40B4-BE49-F238E27FC236}">
              <a16:creationId xmlns:a16="http://schemas.microsoft.com/office/drawing/2014/main" id="{1756E668-DFFD-483F-93EB-17FA817F9A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96587" cy="8870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374759</xdr:colOff>
      <xdr:row>3</xdr:row>
      <xdr:rowOff>69029</xdr:rowOff>
    </xdr:from>
    <xdr:ext cx="1578451" cy="117732"/>
    <xdr:sp macro="" textlink="">
      <xdr:nvSpPr>
        <xdr:cNvPr id="6" name="Polje z besedilom 2">
          <a:extLst>
            <a:ext uri="{FF2B5EF4-FFF2-40B4-BE49-F238E27FC236}">
              <a16:creationId xmlns:a16="http://schemas.microsoft.com/office/drawing/2014/main" id="{C832CA9C-53A1-4460-A092-5C2DE51AF200}"/>
            </a:ext>
          </a:extLst>
        </xdr:cNvPr>
        <xdr:cNvSpPr txBox="1">
          <a:spLocks noChangeArrowheads="1"/>
        </xdr:cNvSpPr>
      </xdr:nvSpPr>
      <xdr:spPr bwMode="auto">
        <a:xfrm>
          <a:off x="374759" y="551232"/>
          <a:ext cx="1578451" cy="117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1539070</xdr:colOff>
      <xdr:row>1</xdr:row>
      <xdr:rowOff>171796</xdr:rowOff>
    </xdr:from>
    <xdr:to>
      <xdr:col>3</xdr:col>
      <xdr:colOff>153841</xdr:colOff>
      <xdr:row>5</xdr:row>
      <xdr:rowOff>81143</xdr:rowOff>
    </xdr:to>
    <xdr:pic>
      <xdr:nvPicPr>
        <xdr:cNvPr id="7" name="Slika 12">
          <a:extLst>
            <a:ext uri="{FF2B5EF4-FFF2-40B4-BE49-F238E27FC236}">
              <a16:creationId xmlns:a16="http://schemas.microsoft.com/office/drawing/2014/main" id="{02AED4ED-FC54-471A-8A3B-D801E3F4490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60175" y="352270"/>
          <a:ext cx="1577548" cy="6312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33327</xdr:colOff>
      <xdr:row>2</xdr:row>
      <xdr:rowOff>172748</xdr:rowOff>
    </xdr:from>
    <xdr:to>
      <xdr:col>6</xdr:col>
      <xdr:colOff>555282</xdr:colOff>
      <xdr:row>4</xdr:row>
      <xdr:rowOff>176831</xdr:rowOff>
    </xdr:to>
    <xdr:pic>
      <xdr:nvPicPr>
        <xdr:cNvPr id="8" name="Slika 7">
          <a:extLst>
            <a:ext uri="{FF2B5EF4-FFF2-40B4-BE49-F238E27FC236}">
              <a16:creationId xmlns:a16="http://schemas.microsoft.com/office/drawing/2014/main" id="{B6E94752-E342-4516-B7F0-3C22FD2365E4}"/>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5702" y="534698"/>
          <a:ext cx="1560180" cy="366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1177487</xdr:colOff>
      <xdr:row>4</xdr:row>
      <xdr:rowOff>158349</xdr:rowOff>
    </xdr:to>
    <xdr:pic>
      <xdr:nvPicPr>
        <xdr:cNvPr id="6" name="Slika 5" descr="Ministrstvo za zdravje – Zavod Varna pot">
          <a:extLst>
            <a:ext uri="{FF2B5EF4-FFF2-40B4-BE49-F238E27FC236}">
              <a16:creationId xmlns:a16="http://schemas.microsoft.com/office/drawing/2014/main" id="{ACB71E55-44B9-49C1-96F9-68D5A5DAE1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96587" cy="8489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368805</xdr:colOff>
      <xdr:row>3</xdr:row>
      <xdr:rowOff>21405</xdr:rowOff>
    </xdr:from>
    <xdr:ext cx="1578451" cy="117732"/>
    <xdr:sp macro="" textlink="">
      <xdr:nvSpPr>
        <xdr:cNvPr id="7" name="Polje z besedilom 2">
          <a:extLst>
            <a:ext uri="{FF2B5EF4-FFF2-40B4-BE49-F238E27FC236}">
              <a16:creationId xmlns:a16="http://schemas.microsoft.com/office/drawing/2014/main" id="{1C3EBAB3-8901-4BC7-9B20-6859849A5CFE}"/>
            </a:ext>
          </a:extLst>
        </xdr:cNvPr>
        <xdr:cNvSpPr txBox="1">
          <a:spLocks noChangeArrowheads="1"/>
        </xdr:cNvSpPr>
      </xdr:nvSpPr>
      <xdr:spPr bwMode="auto">
        <a:xfrm>
          <a:off x="368805" y="503608"/>
          <a:ext cx="1578451" cy="117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1539070</xdr:colOff>
      <xdr:row>1</xdr:row>
      <xdr:rowOff>171796</xdr:rowOff>
    </xdr:from>
    <xdr:to>
      <xdr:col>3</xdr:col>
      <xdr:colOff>153841</xdr:colOff>
      <xdr:row>5</xdr:row>
      <xdr:rowOff>81143</xdr:rowOff>
    </xdr:to>
    <xdr:pic>
      <xdr:nvPicPr>
        <xdr:cNvPr id="8" name="Slika 12">
          <a:extLst>
            <a:ext uri="{FF2B5EF4-FFF2-40B4-BE49-F238E27FC236}">
              <a16:creationId xmlns:a16="http://schemas.microsoft.com/office/drawing/2014/main" id="{583C9A85-791F-4547-B1A6-C2F039F6FE5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58170" y="352771"/>
          <a:ext cx="1577046" cy="6332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33327</xdr:colOff>
      <xdr:row>2</xdr:row>
      <xdr:rowOff>172748</xdr:rowOff>
    </xdr:from>
    <xdr:to>
      <xdr:col>6</xdr:col>
      <xdr:colOff>555282</xdr:colOff>
      <xdr:row>4</xdr:row>
      <xdr:rowOff>176831</xdr:rowOff>
    </xdr:to>
    <xdr:pic>
      <xdr:nvPicPr>
        <xdr:cNvPr id="9" name="Slika 8">
          <a:extLst>
            <a:ext uri="{FF2B5EF4-FFF2-40B4-BE49-F238E27FC236}">
              <a16:creationId xmlns:a16="http://schemas.microsoft.com/office/drawing/2014/main" id="{915F03EC-6516-4D8B-B799-6574162D143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5702" y="534698"/>
          <a:ext cx="1560180" cy="366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1177487</xdr:colOff>
      <xdr:row>4</xdr:row>
      <xdr:rowOff>48812</xdr:rowOff>
    </xdr:to>
    <xdr:pic>
      <xdr:nvPicPr>
        <xdr:cNvPr id="5" name="Slika 4" descr="Ministrstvo za zdravje – Zavod Varna pot">
          <a:extLst>
            <a:ext uri="{FF2B5EF4-FFF2-40B4-BE49-F238E27FC236}">
              <a16:creationId xmlns:a16="http://schemas.microsoft.com/office/drawing/2014/main" id="{A2D8270C-97BD-422B-A72C-1A188BBF9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96587" cy="8108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371269</xdr:colOff>
      <xdr:row>3</xdr:row>
      <xdr:rowOff>29820</xdr:rowOff>
    </xdr:from>
    <xdr:ext cx="1578451" cy="117732"/>
    <xdr:sp macro="" textlink="">
      <xdr:nvSpPr>
        <xdr:cNvPr id="6" name="Polje z besedilom 2">
          <a:extLst>
            <a:ext uri="{FF2B5EF4-FFF2-40B4-BE49-F238E27FC236}">
              <a16:creationId xmlns:a16="http://schemas.microsoft.com/office/drawing/2014/main" id="{37311F02-6582-452B-BB96-E585182A51E7}"/>
            </a:ext>
          </a:extLst>
        </xdr:cNvPr>
        <xdr:cNvSpPr txBox="1">
          <a:spLocks noChangeArrowheads="1"/>
        </xdr:cNvSpPr>
      </xdr:nvSpPr>
      <xdr:spPr bwMode="auto">
        <a:xfrm>
          <a:off x="371269" y="581613"/>
          <a:ext cx="1578451" cy="117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1539070</xdr:colOff>
      <xdr:row>1</xdr:row>
      <xdr:rowOff>171796</xdr:rowOff>
    </xdr:from>
    <xdr:to>
      <xdr:col>3</xdr:col>
      <xdr:colOff>153841</xdr:colOff>
      <xdr:row>5</xdr:row>
      <xdr:rowOff>81143</xdr:rowOff>
    </xdr:to>
    <xdr:pic>
      <xdr:nvPicPr>
        <xdr:cNvPr id="7" name="Slika 12">
          <a:extLst>
            <a:ext uri="{FF2B5EF4-FFF2-40B4-BE49-F238E27FC236}">
              <a16:creationId xmlns:a16="http://schemas.microsoft.com/office/drawing/2014/main" id="{26DD8BDA-13AA-465D-94E9-88220AFC32B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58170" y="352771"/>
          <a:ext cx="1577046" cy="6332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33327</xdr:colOff>
      <xdr:row>2</xdr:row>
      <xdr:rowOff>172748</xdr:rowOff>
    </xdr:from>
    <xdr:to>
      <xdr:col>6</xdr:col>
      <xdr:colOff>555282</xdr:colOff>
      <xdr:row>4</xdr:row>
      <xdr:rowOff>176831</xdr:rowOff>
    </xdr:to>
    <xdr:pic>
      <xdr:nvPicPr>
        <xdr:cNvPr id="8" name="Slika 7">
          <a:extLst>
            <a:ext uri="{FF2B5EF4-FFF2-40B4-BE49-F238E27FC236}">
              <a16:creationId xmlns:a16="http://schemas.microsoft.com/office/drawing/2014/main" id="{8AC0A4AB-C2D9-4D43-8F36-BB7CB8E23A64}"/>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5702" y="534698"/>
          <a:ext cx="1560180" cy="366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1177487</xdr:colOff>
      <xdr:row>4</xdr:row>
      <xdr:rowOff>10712</xdr:rowOff>
    </xdr:to>
    <xdr:pic>
      <xdr:nvPicPr>
        <xdr:cNvPr id="5" name="Slika 4" descr="Ministrstvo za zdravje – Zavod Varna pot">
          <a:extLst>
            <a:ext uri="{FF2B5EF4-FFF2-40B4-BE49-F238E27FC236}">
              <a16:creationId xmlns:a16="http://schemas.microsoft.com/office/drawing/2014/main" id="{5E7C0954-2918-4EC4-B56A-A04DA9AD48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96587" cy="7727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356900</xdr:colOff>
      <xdr:row>2</xdr:row>
      <xdr:rowOff>128559</xdr:rowOff>
    </xdr:from>
    <xdr:ext cx="1578451" cy="117732"/>
    <xdr:sp macro="" textlink="">
      <xdr:nvSpPr>
        <xdr:cNvPr id="6" name="Polje z besedilom 2">
          <a:extLst>
            <a:ext uri="{FF2B5EF4-FFF2-40B4-BE49-F238E27FC236}">
              <a16:creationId xmlns:a16="http://schemas.microsoft.com/office/drawing/2014/main" id="{5D79881E-26E8-4A5A-A010-BAD7067CF509}"/>
            </a:ext>
          </a:extLst>
        </xdr:cNvPr>
        <xdr:cNvSpPr txBox="1">
          <a:spLocks noChangeArrowheads="1"/>
        </xdr:cNvSpPr>
      </xdr:nvSpPr>
      <xdr:spPr bwMode="auto">
        <a:xfrm>
          <a:off x="356900" y="485747"/>
          <a:ext cx="1578451" cy="117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1539070</xdr:colOff>
      <xdr:row>1</xdr:row>
      <xdr:rowOff>171796</xdr:rowOff>
    </xdr:from>
    <xdr:to>
      <xdr:col>2</xdr:col>
      <xdr:colOff>153841</xdr:colOff>
      <xdr:row>5</xdr:row>
      <xdr:rowOff>81143</xdr:rowOff>
    </xdr:to>
    <xdr:pic>
      <xdr:nvPicPr>
        <xdr:cNvPr id="7" name="Slika 12">
          <a:extLst>
            <a:ext uri="{FF2B5EF4-FFF2-40B4-BE49-F238E27FC236}">
              <a16:creationId xmlns:a16="http://schemas.microsoft.com/office/drawing/2014/main" id="{8693D16B-03A8-4754-86D4-DACA2470CA9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58170" y="352771"/>
          <a:ext cx="1577046" cy="6332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33327</xdr:colOff>
      <xdr:row>2</xdr:row>
      <xdr:rowOff>172748</xdr:rowOff>
    </xdr:from>
    <xdr:to>
      <xdr:col>5</xdr:col>
      <xdr:colOff>555282</xdr:colOff>
      <xdr:row>4</xdr:row>
      <xdr:rowOff>176831</xdr:rowOff>
    </xdr:to>
    <xdr:pic>
      <xdr:nvPicPr>
        <xdr:cNvPr id="8" name="Slika 7">
          <a:extLst>
            <a:ext uri="{FF2B5EF4-FFF2-40B4-BE49-F238E27FC236}">
              <a16:creationId xmlns:a16="http://schemas.microsoft.com/office/drawing/2014/main" id="{6AA08BE5-B790-4560-B315-57E2A0CAEAF9}"/>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5702" y="534698"/>
          <a:ext cx="1560180" cy="366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1215587</xdr:colOff>
      <xdr:row>4</xdr:row>
      <xdr:rowOff>158349</xdr:rowOff>
    </xdr:to>
    <xdr:pic>
      <xdr:nvPicPr>
        <xdr:cNvPr id="2" name="Slika 1" descr="Ministrstvo za zdravje – Zavod Varna pot">
          <a:extLst>
            <a:ext uri="{FF2B5EF4-FFF2-40B4-BE49-F238E27FC236}">
              <a16:creationId xmlns:a16="http://schemas.microsoft.com/office/drawing/2014/main" id="{56F7AC33-6E45-4DE5-8148-3E0943F230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96587" cy="7346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344993</xdr:colOff>
      <xdr:row>3</xdr:row>
      <xdr:rowOff>3545</xdr:rowOff>
    </xdr:from>
    <xdr:ext cx="1578451" cy="117732"/>
    <xdr:sp macro="" textlink="">
      <xdr:nvSpPr>
        <xdr:cNvPr id="3" name="Polje z besedilom 2">
          <a:extLst>
            <a:ext uri="{FF2B5EF4-FFF2-40B4-BE49-F238E27FC236}">
              <a16:creationId xmlns:a16="http://schemas.microsoft.com/office/drawing/2014/main" id="{3344815D-8C19-465B-AF6E-6E1ED4D8D53D}"/>
            </a:ext>
          </a:extLst>
        </xdr:cNvPr>
        <xdr:cNvSpPr txBox="1">
          <a:spLocks noChangeArrowheads="1"/>
        </xdr:cNvSpPr>
      </xdr:nvSpPr>
      <xdr:spPr bwMode="auto">
        <a:xfrm>
          <a:off x="344993" y="546470"/>
          <a:ext cx="1578451" cy="117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1634319</xdr:colOff>
      <xdr:row>2</xdr:row>
      <xdr:rowOff>5107</xdr:rowOff>
    </xdr:from>
    <xdr:to>
      <xdr:col>3</xdr:col>
      <xdr:colOff>106604</xdr:colOff>
      <xdr:row>6</xdr:row>
      <xdr:rowOff>41671</xdr:rowOff>
    </xdr:to>
    <xdr:pic>
      <xdr:nvPicPr>
        <xdr:cNvPr id="4" name="Slika 12">
          <a:extLst>
            <a:ext uri="{FF2B5EF4-FFF2-40B4-BE49-F238E27FC236}">
              <a16:creationId xmlns:a16="http://schemas.microsoft.com/office/drawing/2014/main" id="{0C401F71-646E-4A2F-BE19-6A4FFFAE5F7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15319" y="326576"/>
          <a:ext cx="1954863" cy="679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307172</xdr:colOff>
      <xdr:row>3</xdr:row>
      <xdr:rowOff>109</xdr:rowOff>
    </xdr:from>
    <xdr:to>
      <xdr:col>5</xdr:col>
      <xdr:colOff>631032</xdr:colOff>
      <xdr:row>4</xdr:row>
      <xdr:rowOff>154781</xdr:rowOff>
    </xdr:to>
    <xdr:pic>
      <xdr:nvPicPr>
        <xdr:cNvPr id="5" name="Slika 4">
          <a:extLst>
            <a:ext uri="{FF2B5EF4-FFF2-40B4-BE49-F238E27FC236}">
              <a16:creationId xmlns:a16="http://schemas.microsoft.com/office/drawing/2014/main" id="{C90429CC-CE71-42AB-B49E-5274A66C3A5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70750" y="482312"/>
          <a:ext cx="1615688" cy="315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1215587</xdr:colOff>
      <xdr:row>5</xdr:row>
      <xdr:rowOff>1187</xdr:rowOff>
    </xdr:to>
    <xdr:pic>
      <xdr:nvPicPr>
        <xdr:cNvPr id="2" name="Slika 1" descr="Ministrstvo za zdravje – Zavod Varna pot">
          <a:extLst>
            <a:ext uri="{FF2B5EF4-FFF2-40B4-BE49-F238E27FC236}">
              <a16:creationId xmlns:a16="http://schemas.microsoft.com/office/drawing/2014/main" id="{677D807E-8D80-4D93-A1A9-0DF0C6379A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96587" cy="8108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344993</xdr:colOff>
      <xdr:row>3</xdr:row>
      <xdr:rowOff>3545</xdr:rowOff>
    </xdr:from>
    <xdr:ext cx="1578451" cy="117732"/>
    <xdr:sp macro="" textlink="">
      <xdr:nvSpPr>
        <xdr:cNvPr id="3" name="Polje z besedilom 2">
          <a:extLst>
            <a:ext uri="{FF2B5EF4-FFF2-40B4-BE49-F238E27FC236}">
              <a16:creationId xmlns:a16="http://schemas.microsoft.com/office/drawing/2014/main" id="{4701C4B9-E044-4DC8-8C92-5D73B3EB5A4A}"/>
            </a:ext>
          </a:extLst>
        </xdr:cNvPr>
        <xdr:cNvSpPr txBox="1">
          <a:spLocks noChangeArrowheads="1"/>
        </xdr:cNvSpPr>
      </xdr:nvSpPr>
      <xdr:spPr bwMode="auto">
        <a:xfrm>
          <a:off x="344993" y="546470"/>
          <a:ext cx="1578451" cy="117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1705757</xdr:colOff>
      <xdr:row>2</xdr:row>
      <xdr:rowOff>40827</xdr:rowOff>
    </xdr:from>
    <xdr:to>
      <xdr:col>3</xdr:col>
      <xdr:colOff>333374</xdr:colOff>
      <xdr:row>4</xdr:row>
      <xdr:rowOff>178404</xdr:rowOff>
    </xdr:to>
    <xdr:pic>
      <xdr:nvPicPr>
        <xdr:cNvPr id="4" name="Slika 12">
          <a:extLst>
            <a:ext uri="{FF2B5EF4-FFF2-40B4-BE49-F238E27FC236}">
              <a16:creationId xmlns:a16="http://schemas.microsoft.com/office/drawing/2014/main" id="{B467ADDC-EB72-44B2-B9BA-46E10512419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6757" y="402777"/>
          <a:ext cx="1666092" cy="4995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0</xdr:colOff>
      <xdr:row>2</xdr:row>
      <xdr:rowOff>137030</xdr:rowOff>
    </xdr:from>
    <xdr:to>
      <xdr:col>5</xdr:col>
      <xdr:colOff>803648</xdr:colOff>
      <xdr:row>4</xdr:row>
      <xdr:rowOff>101204</xdr:rowOff>
    </xdr:to>
    <xdr:pic>
      <xdr:nvPicPr>
        <xdr:cNvPr id="5" name="Slika 4">
          <a:extLst>
            <a:ext uri="{FF2B5EF4-FFF2-40B4-BE49-F238E27FC236}">
              <a16:creationId xmlns:a16="http://schemas.microsoft.com/office/drawing/2014/main" id="{E2E70C66-3C6E-42C5-936F-180C96101EF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83821" y="498980"/>
          <a:ext cx="1982377" cy="3261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0</xdr:row>
      <xdr:rowOff>28575</xdr:rowOff>
    </xdr:from>
    <xdr:to>
      <xdr:col>1</xdr:col>
      <xdr:colOff>2053004</xdr:colOff>
      <xdr:row>7</xdr:row>
      <xdr:rowOff>79430</xdr:rowOff>
    </xdr:to>
    <xdr:pic>
      <xdr:nvPicPr>
        <xdr:cNvPr id="6" name="Slika 5" descr="Ministrstvo za zdravje – Zavod Varna pot">
          <a:extLst>
            <a:ext uri="{FF2B5EF4-FFF2-40B4-BE49-F238E27FC236}">
              <a16:creationId xmlns:a16="http://schemas.microsoft.com/office/drawing/2014/main" id="{17059F34-F976-4D73-8893-C6C531439B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8575"/>
          <a:ext cx="2272079" cy="11843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352427</xdr:colOff>
      <xdr:row>5</xdr:row>
      <xdr:rowOff>57152</xdr:rowOff>
    </xdr:from>
    <xdr:ext cx="1895474" cy="123823"/>
    <xdr:sp macro="" textlink="">
      <xdr:nvSpPr>
        <xdr:cNvPr id="7" name="Polje z besedilom 2">
          <a:extLst>
            <a:ext uri="{FF2B5EF4-FFF2-40B4-BE49-F238E27FC236}">
              <a16:creationId xmlns:a16="http://schemas.microsoft.com/office/drawing/2014/main" id="{6075E43C-78D4-48C9-BA76-8A4D157C66E2}"/>
            </a:ext>
          </a:extLst>
        </xdr:cNvPr>
        <xdr:cNvSpPr txBox="1">
          <a:spLocks noChangeArrowheads="1"/>
        </xdr:cNvSpPr>
      </xdr:nvSpPr>
      <xdr:spPr bwMode="auto">
        <a:xfrm>
          <a:off x="590552" y="866777"/>
          <a:ext cx="1895474" cy="12382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1000" b="1" i="0" u="none" strike="noStrike" baseline="0">
              <a:solidFill>
                <a:srgbClr val="000000"/>
              </a:solidFill>
              <a:latin typeface="Arial Narrow"/>
            </a:rPr>
            <a:t>URAD REPUBLIKE SLOVENIJE ZA NADZOR, KAKOVOST IN INVESTICIJE V ZDRAVSTVU</a:t>
          </a:r>
        </a:p>
        <a:p>
          <a:pPr algn="l" rtl="0">
            <a:defRPr sz="1000"/>
          </a:pPr>
          <a:endParaRPr lang="sl-SI" sz="1000" b="1" i="0" u="none" strike="noStrike" baseline="0">
            <a:solidFill>
              <a:srgbClr val="000000"/>
            </a:solidFill>
            <a:latin typeface="Arial Narrow"/>
          </a:endParaRPr>
        </a:p>
      </xdr:txBody>
    </xdr:sp>
    <xdr:clientData/>
  </xdr:oneCellAnchor>
  <xdr:twoCellAnchor>
    <xdr:from>
      <xdr:col>1</xdr:col>
      <xdr:colOff>2076450</xdr:colOff>
      <xdr:row>1</xdr:row>
      <xdr:rowOff>152400</xdr:rowOff>
    </xdr:from>
    <xdr:to>
      <xdr:col>1</xdr:col>
      <xdr:colOff>4067175</xdr:colOff>
      <xdr:row>7</xdr:row>
      <xdr:rowOff>222052</xdr:rowOff>
    </xdr:to>
    <xdr:pic>
      <xdr:nvPicPr>
        <xdr:cNvPr id="8" name="Slika 12">
          <a:extLst>
            <a:ext uri="{FF2B5EF4-FFF2-40B4-BE49-F238E27FC236}">
              <a16:creationId xmlns:a16="http://schemas.microsoft.com/office/drawing/2014/main" id="{AC9C93E6-4FDF-4E10-8827-2EE697BFAF9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14575" y="314325"/>
          <a:ext cx="1990725" cy="10412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4124325</xdr:colOff>
      <xdr:row>4</xdr:row>
      <xdr:rowOff>38100</xdr:rowOff>
    </xdr:from>
    <xdr:to>
      <xdr:col>3</xdr:col>
      <xdr:colOff>247650</xdr:colOff>
      <xdr:row>6</xdr:row>
      <xdr:rowOff>57150</xdr:rowOff>
    </xdr:to>
    <xdr:pic>
      <xdr:nvPicPr>
        <xdr:cNvPr id="9" name="Slika 8">
          <a:extLst>
            <a:ext uri="{FF2B5EF4-FFF2-40B4-BE49-F238E27FC236}">
              <a16:creationId xmlns:a16="http://schemas.microsoft.com/office/drawing/2014/main" id="{0CC2B0FF-2EBF-408D-8B76-CFB019DFAAD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362450" y="742950"/>
          <a:ext cx="16192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209550</xdr:colOff>
      <xdr:row>0</xdr:row>
      <xdr:rowOff>47625</xdr:rowOff>
    </xdr:from>
    <xdr:to>
      <xdr:col>5</xdr:col>
      <xdr:colOff>533400</xdr:colOff>
      <xdr:row>7</xdr:row>
      <xdr:rowOff>156900</xdr:rowOff>
    </xdr:to>
    <xdr:pic>
      <xdr:nvPicPr>
        <xdr:cNvPr id="2" name="Slika 1" descr="Ministrstvo za zdravje – Zavod Varna pot">
          <a:extLst>
            <a:ext uri="{FF2B5EF4-FFF2-40B4-BE49-F238E27FC236}">
              <a16:creationId xmlns:a16="http://schemas.microsoft.com/office/drawing/2014/main" id="{9E9B33E7-92E3-4BA9-B3D8-944D58462F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 y="47625"/>
          <a:ext cx="2286000" cy="1242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230693</xdr:colOff>
      <xdr:row>5</xdr:row>
      <xdr:rowOff>32119</xdr:rowOff>
    </xdr:from>
    <xdr:ext cx="1769557" cy="167905"/>
    <xdr:sp macro="" textlink="">
      <xdr:nvSpPr>
        <xdr:cNvPr id="3" name="Polje z besedilom 2">
          <a:extLst>
            <a:ext uri="{FF2B5EF4-FFF2-40B4-BE49-F238E27FC236}">
              <a16:creationId xmlns:a16="http://schemas.microsoft.com/office/drawing/2014/main" id="{635A4157-58D0-4796-8325-134E4C631751}"/>
            </a:ext>
          </a:extLst>
        </xdr:cNvPr>
        <xdr:cNvSpPr txBox="1">
          <a:spLocks noChangeArrowheads="1"/>
        </xdr:cNvSpPr>
      </xdr:nvSpPr>
      <xdr:spPr bwMode="auto">
        <a:xfrm>
          <a:off x="1078418" y="841744"/>
          <a:ext cx="1769557" cy="16790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8</xdr:col>
      <xdr:colOff>372257</xdr:colOff>
      <xdr:row>1</xdr:row>
      <xdr:rowOff>108861</xdr:rowOff>
    </xdr:from>
    <xdr:to>
      <xdr:col>14</xdr:col>
      <xdr:colOff>238125</xdr:colOff>
      <xdr:row>7</xdr:row>
      <xdr:rowOff>123825</xdr:rowOff>
    </xdr:to>
    <xdr:pic>
      <xdr:nvPicPr>
        <xdr:cNvPr id="4" name="Slika 12">
          <a:extLst>
            <a:ext uri="{FF2B5EF4-FFF2-40B4-BE49-F238E27FC236}">
              <a16:creationId xmlns:a16="http://schemas.microsoft.com/office/drawing/2014/main" id="{FDBFFB6F-2F51-449E-B7BB-D22575FD8A1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10907" y="270786"/>
          <a:ext cx="3132943" cy="9865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17</xdr:col>
      <xdr:colOff>217364</xdr:colOff>
      <xdr:row>3</xdr:row>
      <xdr:rowOff>49945</xdr:rowOff>
    </xdr:from>
    <xdr:to>
      <xdr:col>21</xdr:col>
      <xdr:colOff>114063</xdr:colOff>
      <xdr:row>6</xdr:row>
      <xdr:rowOff>0</xdr:rowOff>
    </xdr:to>
    <xdr:pic>
      <xdr:nvPicPr>
        <xdr:cNvPr id="5" name="Slika 4">
          <a:extLst>
            <a:ext uri="{FF2B5EF4-FFF2-40B4-BE49-F238E27FC236}">
              <a16:creationId xmlns:a16="http://schemas.microsoft.com/office/drawing/2014/main" id="{6A2CD6BF-83F4-419D-8DF9-3F25F7C4AAD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732839" y="535720"/>
          <a:ext cx="2544649" cy="435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0</xdr:row>
      <xdr:rowOff>28575</xdr:rowOff>
    </xdr:from>
    <xdr:to>
      <xdr:col>1</xdr:col>
      <xdr:colOff>2300654</xdr:colOff>
      <xdr:row>5</xdr:row>
      <xdr:rowOff>109470</xdr:rowOff>
    </xdr:to>
    <xdr:pic>
      <xdr:nvPicPr>
        <xdr:cNvPr id="4" name="Slika 3" descr="Ministrstvo za zdravje – Zavod Varna pot">
          <a:extLst>
            <a:ext uri="{FF2B5EF4-FFF2-40B4-BE49-F238E27FC236}">
              <a16:creationId xmlns:a16="http://schemas.microsoft.com/office/drawing/2014/main" id="{874F5E8D-C11F-4256-B208-22779716DC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152" y="28575"/>
          <a:ext cx="2272079" cy="1070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314325</xdr:colOff>
      <xdr:row>2</xdr:row>
      <xdr:rowOff>57150</xdr:rowOff>
    </xdr:from>
    <xdr:to>
      <xdr:col>5</xdr:col>
      <xdr:colOff>1038224</xdr:colOff>
      <xdr:row>4</xdr:row>
      <xdr:rowOff>113000</xdr:rowOff>
    </xdr:to>
    <xdr:pic>
      <xdr:nvPicPr>
        <xdr:cNvPr id="5" name="Picture 2" descr="dopis-logo 2">
          <a:extLst>
            <a:ext uri="{FF2B5EF4-FFF2-40B4-BE49-F238E27FC236}">
              <a16:creationId xmlns:a16="http://schemas.microsoft.com/office/drawing/2014/main" id="{2D1EB4D1-54D1-44BE-8B1B-E0B4082FD20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858125" y="438150"/>
          <a:ext cx="1438274" cy="436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3571875</xdr:colOff>
      <xdr:row>0</xdr:row>
      <xdr:rowOff>57150</xdr:rowOff>
    </xdr:from>
    <xdr:to>
      <xdr:col>3</xdr:col>
      <xdr:colOff>457200</xdr:colOff>
      <xdr:row>8</xdr:row>
      <xdr:rowOff>0</xdr:rowOff>
    </xdr:to>
    <xdr:pic>
      <xdr:nvPicPr>
        <xdr:cNvPr id="6" name="Slika 11">
          <a:extLst>
            <a:ext uri="{FF2B5EF4-FFF2-40B4-BE49-F238E27FC236}">
              <a16:creationId xmlns:a16="http://schemas.microsoft.com/office/drawing/2014/main" id="{8B2FA4DC-F3C3-4437-B1FF-A395D6634B8A}"/>
            </a:ext>
          </a:extLst>
        </xdr:cNvPr>
        <xdr:cNvPicPr>
          <a:picLocks noChangeAspect="1" noChangeArrowheads="1"/>
        </xdr:cNvPicPr>
      </xdr:nvPicPr>
      <xdr:blipFill>
        <a:blip xmlns:r="http://schemas.openxmlformats.org/officeDocument/2006/relationships" r:embed="rId3" r:link="rId4" cstate="print">
          <a:extLst>
            <a:ext uri="{28A0092B-C50C-407E-A947-70E740481C1C}">
              <a14:useLocalDpi xmlns:a14="http://schemas.microsoft.com/office/drawing/2010/main" val="0"/>
            </a:ext>
          </a:extLst>
        </a:blip>
        <a:srcRect/>
        <a:stretch>
          <a:fillRect/>
        </a:stretch>
      </xdr:blipFill>
      <xdr:spPr bwMode="auto">
        <a:xfrm>
          <a:off x="3981450" y="57150"/>
          <a:ext cx="1924050" cy="13084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1707172</xdr:colOff>
      <xdr:row>6</xdr:row>
      <xdr:rowOff>133435</xdr:rowOff>
    </xdr:to>
    <xdr:pic>
      <xdr:nvPicPr>
        <xdr:cNvPr id="2" name="Slika 1" descr="Ministrstvo za zdravje – Zavod Varna pot">
          <a:extLst>
            <a:ext uri="{FF2B5EF4-FFF2-40B4-BE49-F238E27FC236}">
              <a16:creationId xmlns:a16="http://schemas.microsoft.com/office/drawing/2014/main" id="{BA140AE9-8723-4D79-A672-5074DA5894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88172" cy="11005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121056</xdr:colOff>
      <xdr:row>4</xdr:row>
      <xdr:rowOff>29789</xdr:rowOff>
    </xdr:from>
    <xdr:ext cx="1751133" cy="208815"/>
    <xdr:sp macro="" textlink="">
      <xdr:nvSpPr>
        <xdr:cNvPr id="3" name="Polje z besedilom 2">
          <a:extLst>
            <a:ext uri="{FF2B5EF4-FFF2-40B4-BE49-F238E27FC236}">
              <a16:creationId xmlns:a16="http://schemas.microsoft.com/office/drawing/2014/main" id="{9411A72A-8EC1-45C1-92D1-99426364C078}"/>
            </a:ext>
          </a:extLst>
        </xdr:cNvPr>
        <xdr:cNvSpPr txBox="1">
          <a:spLocks noChangeArrowheads="1"/>
        </xdr:cNvSpPr>
      </xdr:nvSpPr>
      <xdr:spPr bwMode="auto">
        <a:xfrm>
          <a:off x="502056" y="692398"/>
          <a:ext cx="1751133" cy="20881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a:t>
          </a:r>
          <a:r>
            <a:rPr lang="sl-SI" sz="1000" b="1" i="0" u="none" strike="noStrike" baseline="0">
              <a:solidFill>
                <a:srgbClr val="000000"/>
              </a:solidFill>
              <a:latin typeface="Arial Narrow"/>
            </a:rPr>
            <a:t>SLOVENIJE</a:t>
          </a:r>
          <a:r>
            <a:rPr lang="sl-SI" sz="900" b="1" i="0" u="none" strike="noStrike" baseline="0">
              <a:solidFill>
                <a:srgbClr val="000000"/>
              </a:solidFill>
              <a:latin typeface="Arial Narrow"/>
            </a:rPr>
            <a:t> ZA NADZOR, </a:t>
          </a:r>
          <a:r>
            <a:rPr lang="sl-SI" sz="1000" b="1" i="0" u="none" strike="noStrike" baseline="0">
              <a:solidFill>
                <a:srgbClr val="000000"/>
              </a:solidFill>
              <a:latin typeface="Arial Narrow"/>
            </a:rPr>
            <a:t>KAKOVOST</a:t>
          </a:r>
          <a:r>
            <a:rPr lang="sl-SI" sz="900" b="1" i="0" u="none" strike="noStrike" baseline="0">
              <a:solidFill>
                <a:srgbClr val="000000"/>
              </a:solidFill>
              <a:latin typeface="Arial Narrow"/>
            </a:rPr>
            <a: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2035420</xdr:colOff>
      <xdr:row>1</xdr:row>
      <xdr:rowOff>36635</xdr:rowOff>
    </xdr:from>
    <xdr:to>
      <xdr:col>4</xdr:col>
      <xdr:colOff>161193</xdr:colOff>
      <xdr:row>8</xdr:row>
      <xdr:rowOff>50935</xdr:rowOff>
    </xdr:to>
    <xdr:pic>
      <xdr:nvPicPr>
        <xdr:cNvPr id="4" name="Slika 12">
          <a:extLst>
            <a:ext uri="{FF2B5EF4-FFF2-40B4-BE49-F238E27FC236}">
              <a16:creationId xmlns:a16="http://schemas.microsoft.com/office/drawing/2014/main" id="{4A3E55F5-0F79-4123-81C7-4133191383F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16420" y="219808"/>
          <a:ext cx="1613388" cy="9301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2</xdr:row>
      <xdr:rowOff>158994</xdr:rowOff>
    </xdr:from>
    <xdr:to>
      <xdr:col>6</xdr:col>
      <xdr:colOff>212482</xdr:colOff>
      <xdr:row>4</xdr:row>
      <xdr:rowOff>163077</xdr:rowOff>
    </xdr:to>
    <xdr:pic>
      <xdr:nvPicPr>
        <xdr:cNvPr id="5" name="Slika 4">
          <a:extLst>
            <a:ext uri="{FF2B5EF4-FFF2-40B4-BE49-F238E27FC236}">
              <a16:creationId xmlns:a16="http://schemas.microsoft.com/office/drawing/2014/main" id="{520BBC79-2B8B-4298-A8A4-E73FD6FB1EE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762500" y="525340"/>
          <a:ext cx="1450732" cy="3704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1458311</xdr:colOff>
      <xdr:row>6</xdr:row>
      <xdr:rowOff>49914</xdr:rowOff>
    </xdr:to>
    <xdr:pic>
      <xdr:nvPicPr>
        <xdr:cNvPr id="2" name="Slika 1" descr="Ministrstvo za zdravje – Zavod Varna pot">
          <a:extLst>
            <a:ext uri="{FF2B5EF4-FFF2-40B4-BE49-F238E27FC236}">
              <a16:creationId xmlns:a16="http://schemas.microsoft.com/office/drawing/2014/main" id="{9704EF95-0318-416D-A0B3-F79F39F0AB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73621" cy="10352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87925</xdr:colOff>
      <xdr:row>3</xdr:row>
      <xdr:rowOff>101191</xdr:rowOff>
    </xdr:from>
    <xdr:ext cx="1679127" cy="115586"/>
    <xdr:sp macro="" textlink="">
      <xdr:nvSpPr>
        <xdr:cNvPr id="3" name="Polje z besedilom 2">
          <a:extLst>
            <a:ext uri="{FF2B5EF4-FFF2-40B4-BE49-F238E27FC236}">
              <a16:creationId xmlns:a16="http://schemas.microsoft.com/office/drawing/2014/main" id="{6A0EAFE1-00AB-470A-B16A-308E1253DEE2}"/>
            </a:ext>
          </a:extLst>
        </xdr:cNvPr>
        <xdr:cNvSpPr txBox="1">
          <a:spLocks noChangeArrowheads="1"/>
        </xdr:cNvSpPr>
      </xdr:nvSpPr>
      <xdr:spPr bwMode="auto">
        <a:xfrm>
          <a:off x="403235" y="652984"/>
          <a:ext cx="1679127" cy="11558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2028852</xdr:colOff>
      <xdr:row>1</xdr:row>
      <xdr:rowOff>122031</xdr:rowOff>
    </xdr:from>
    <xdr:to>
      <xdr:col>4</xdr:col>
      <xdr:colOff>492673</xdr:colOff>
      <xdr:row>8</xdr:row>
      <xdr:rowOff>69081</xdr:rowOff>
    </xdr:to>
    <xdr:pic>
      <xdr:nvPicPr>
        <xdr:cNvPr id="4" name="Slika 12">
          <a:extLst>
            <a:ext uri="{FF2B5EF4-FFF2-40B4-BE49-F238E27FC236}">
              <a16:creationId xmlns:a16="http://schemas.microsoft.com/office/drawing/2014/main" id="{69E92DD8-5B95-4505-AD78-6A3D499C8D3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44162" y="305962"/>
          <a:ext cx="1846839" cy="8667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2</xdr:row>
      <xdr:rowOff>158994</xdr:rowOff>
    </xdr:from>
    <xdr:to>
      <xdr:col>6</xdr:col>
      <xdr:colOff>468672</xdr:colOff>
      <xdr:row>4</xdr:row>
      <xdr:rowOff>163077</xdr:rowOff>
    </xdr:to>
    <xdr:pic>
      <xdr:nvPicPr>
        <xdr:cNvPr id="5" name="Slika 4">
          <a:extLst>
            <a:ext uri="{FF2B5EF4-FFF2-40B4-BE49-F238E27FC236}">
              <a16:creationId xmlns:a16="http://schemas.microsoft.com/office/drawing/2014/main" id="{93F9D58C-729A-4064-BB32-B8C22A2903C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45876" y="526856"/>
          <a:ext cx="1462606" cy="3719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1344011</xdr:colOff>
      <xdr:row>6</xdr:row>
      <xdr:rowOff>2289</xdr:rowOff>
    </xdr:to>
    <xdr:pic>
      <xdr:nvPicPr>
        <xdr:cNvPr id="2" name="Slika 1" descr="Ministrstvo za zdravje – Zavod Varna pot">
          <a:extLst>
            <a:ext uri="{FF2B5EF4-FFF2-40B4-BE49-F238E27FC236}">
              <a16:creationId xmlns:a16="http://schemas.microsoft.com/office/drawing/2014/main" id="{DC2670A1-74B0-475C-A44C-64F09AE02F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72636" cy="10204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402477</xdr:colOff>
      <xdr:row>3</xdr:row>
      <xdr:rowOff>135046</xdr:rowOff>
    </xdr:from>
    <xdr:ext cx="1679127" cy="115586"/>
    <xdr:sp macro="" textlink="">
      <xdr:nvSpPr>
        <xdr:cNvPr id="3" name="Polje z besedilom 2">
          <a:extLst>
            <a:ext uri="{FF2B5EF4-FFF2-40B4-BE49-F238E27FC236}">
              <a16:creationId xmlns:a16="http://schemas.microsoft.com/office/drawing/2014/main" id="{8258559E-CFA6-45C8-97AB-7E04A08562FA}"/>
            </a:ext>
          </a:extLst>
        </xdr:cNvPr>
        <xdr:cNvSpPr txBox="1">
          <a:spLocks noChangeArrowheads="1"/>
        </xdr:cNvSpPr>
      </xdr:nvSpPr>
      <xdr:spPr bwMode="auto">
        <a:xfrm>
          <a:off x="402477" y="618623"/>
          <a:ext cx="1679127" cy="11558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1706974</xdr:colOff>
      <xdr:row>1</xdr:row>
      <xdr:rowOff>43203</xdr:rowOff>
    </xdr:from>
    <xdr:to>
      <xdr:col>4</xdr:col>
      <xdr:colOff>6569</xdr:colOff>
      <xdr:row>5</xdr:row>
      <xdr:rowOff>174184</xdr:rowOff>
    </xdr:to>
    <xdr:pic>
      <xdr:nvPicPr>
        <xdr:cNvPr id="4" name="Slika 12">
          <a:extLst>
            <a:ext uri="{FF2B5EF4-FFF2-40B4-BE49-F238E27FC236}">
              <a16:creationId xmlns:a16="http://schemas.microsoft.com/office/drawing/2014/main" id="{72DD017D-6380-451B-A5A1-5CE7DF30237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33957" y="227134"/>
          <a:ext cx="1768009" cy="8667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300152</xdr:colOff>
      <xdr:row>2</xdr:row>
      <xdr:rowOff>158994</xdr:rowOff>
    </xdr:from>
    <xdr:to>
      <xdr:col>6</xdr:col>
      <xdr:colOff>468672</xdr:colOff>
      <xdr:row>4</xdr:row>
      <xdr:rowOff>163077</xdr:rowOff>
    </xdr:to>
    <xdr:pic>
      <xdr:nvPicPr>
        <xdr:cNvPr id="5" name="Slika 4">
          <a:extLst>
            <a:ext uri="{FF2B5EF4-FFF2-40B4-BE49-F238E27FC236}">
              <a16:creationId xmlns:a16="http://schemas.microsoft.com/office/drawing/2014/main" id="{10DE618B-7FCE-4F61-B38A-102C1C574EA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43577" y="520944"/>
          <a:ext cx="1463920" cy="366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1487365</xdr:colOff>
      <xdr:row>6</xdr:row>
      <xdr:rowOff>64474</xdr:rowOff>
    </xdr:to>
    <xdr:pic>
      <xdr:nvPicPr>
        <xdr:cNvPr id="10" name="Slika 9" descr="Ministrstvo za zdravje – Zavod Varna pot">
          <a:extLst>
            <a:ext uri="{FF2B5EF4-FFF2-40B4-BE49-F238E27FC236}">
              <a16:creationId xmlns:a16="http://schemas.microsoft.com/office/drawing/2014/main" id="{828CABD2-18D5-4D5C-A929-16B698AF43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61038" cy="10316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41992</xdr:colOff>
      <xdr:row>4</xdr:row>
      <xdr:rowOff>10490</xdr:rowOff>
    </xdr:from>
    <xdr:ext cx="1679127" cy="115586"/>
    <xdr:sp macro="" textlink="">
      <xdr:nvSpPr>
        <xdr:cNvPr id="11" name="Polje z besedilom 2">
          <a:extLst>
            <a:ext uri="{FF2B5EF4-FFF2-40B4-BE49-F238E27FC236}">
              <a16:creationId xmlns:a16="http://schemas.microsoft.com/office/drawing/2014/main" id="{07532A6B-6868-46FB-B9BA-00959A168DA0}"/>
            </a:ext>
          </a:extLst>
        </xdr:cNvPr>
        <xdr:cNvSpPr txBox="1">
          <a:spLocks noChangeArrowheads="1"/>
        </xdr:cNvSpPr>
      </xdr:nvSpPr>
      <xdr:spPr bwMode="auto">
        <a:xfrm>
          <a:off x="415665" y="655259"/>
          <a:ext cx="1679127" cy="11558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1706974</xdr:colOff>
      <xdr:row>1</xdr:row>
      <xdr:rowOff>43203</xdr:rowOff>
    </xdr:from>
    <xdr:to>
      <xdr:col>3</xdr:col>
      <xdr:colOff>6569</xdr:colOff>
      <xdr:row>5</xdr:row>
      <xdr:rowOff>174184</xdr:rowOff>
    </xdr:to>
    <xdr:pic>
      <xdr:nvPicPr>
        <xdr:cNvPr id="12" name="Slika 12">
          <a:extLst>
            <a:ext uri="{FF2B5EF4-FFF2-40B4-BE49-F238E27FC236}">
              <a16:creationId xmlns:a16="http://schemas.microsoft.com/office/drawing/2014/main" id="{6AFFBA0C-0605-4012-8546-46AA603B4CF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35599" y="224178"/>
          <a:ext cx="1766695" cy="854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300152</xdr:colOff>
      <xdr:row>2</xdr:row>
      <xdr:rowOff>158994</xdr:rowOff>
    </xdr:from>
    <xdr:to>
      <xdr:col>5</xdr:col>
      <xdr:colOff>468672</xdr:colOff>
      <xdr:row>4</xdr:row>
      <xdr:rowOff>163077</xdr:rowOff>
    </xdr:to>
    <xdr:pic>
      <xdr:nvPicPr>
        <xdr:cNvPr id="13" name="Slika 12">
          <a:extLst>
            <a:ext uri="{FF2B5EF4-FFF2-40B4-BE49-F238E27FC236}">
              <a16:creationId xmlns:a16="http://schemas.microsoft.com/office/drawing/2014/main" id="{FFF7B86A-D657-45C6-94DF-A8595C3B40CF}"/>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95877" y="520944"/>
          <a:ext cx="1587745" cy="366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1487365</xdr:colOff>
      <xdr:row>6</xdr:row>
      <xdr:rowOff>2448</xdr:rowOff>
    </xdr:to>
    <xdr:pic>
      <xdr:nvPicPr>
        <xdr:cNvPr id="2" name="Slika 1" descr="Ministrstvo za zdravje – Zavod Varna pot">
          <a:extLst>
            <a:ext uri="{FF2B5EF4-FFF2-40B4-BE49-F238E27FC236}">
              <a16:creationId xmlns:a16="http://schemas.microsoft.com/office/drawing/2014/main" id="{B9A0340E-D1EA-41F7-961B-699A542E26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58840" cy="10206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56646</xdr:colOff>
      <xdr:row>3</xdr:row>
      <xdr:rowOff>120393</xdr:rowOff>
    </xdr:from>
    <xdr:ext cx="1679127" cy="115586"/>
    <xdr:sp macro="" textlink="">
      <xdr:nvSpPr>
        <xdr:cNvPr id="3" name="Polje z besedilom 2">
          <a:extLst>
            <a:ext uri="{FF2B5EF4-FFF2-40B4-BE49-F238E27FC236}">
              <a16:creationId xmlns:a16="http://schemas.microsoft.com/office/drawing/2014/main" id="{E50C2B82-06CE-4293-B72B-747430E10F34}"/>
            </a:ext>
          </a:extLst>
        </xdr:cNvPr>
        <xdr:cNvSpPr txBox="1">
          <a:spLocks noChangeArrowheads="1"/>
        </xdr:cNvSpPr>
      </xdr:nvSpPr>
      <xdr:spPr bwMode="auto">
        <a:xfrm>
          <a:off x="428121" y="663318"/>
          <a:ext cx="1679127" cy="11558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KAKOVOST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1706974</xdr:colOff>
      <xdr:row>1</xdr:row>
      <xdr:rowOff>43203</xdr:rowOff>
    </xdr:from>
    <xdr:to>
      <xdr:col>3</xdr:col>
      <xdr:colOff>6569</xdr:colOff>
      <xdr:row>5</xdr:row>
      <xdr:rowOff>174184</xdr:rowOff>
    </xdr:to>
    <xdr:pic>
      <xdr:nvPicPr>
        <xdr:cNvPr id="4" name="Slika 12">
          <a:extLst>
            <a:ext uri="{FF2B5EF4-FFF2-40B4-BE49-F238E27FC236}">
              <a16:creationId xmlns:a16="http://schemas.microsoft.com/office/drawing/2014/main" id="{AEBCB1EA-3A07-4EB8-BB12-0CDDBE21967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78449" y="224178"/>
          <a:ext cx="1490470" cy="854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300152</xdr:colOff>
      <xdr:row>2</xdr:row>
      <xdr:rowOff>158994</xdr:rowOff>
    </xdr:from>
    <xdr:to>
      <xdr:col>5</xdr:col>
      <xdr:colOff>468672</xdr:colOff>
      <xdr:row>4</xdr:row>
      <xdr:rowOff>163077</xdr:rowOff>
    </xdr:to>
    <xdr:pic>
      <xdr:nvPicPr>
        <xdr:cNvPr id="5" name="Slika 4">
          <a:extLst>
            <a:ext uri="{FF2B5EF4-FFF2-40B4-BE49-F238E27FC236}">
              <a16:creationId xmlns:a16="http://schemas.microsoft.com/office/drawing/2014/main" id="{031446E4-1AEC-44A0-AA3D-B12C9027272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862502" y="520944"/>
          <a:ext cx="1540120" cy="366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1430215</xdr:colOff>
      <xdr:row>5</xdr:row>
      <xdr:rowOff>130416</xdr:rowOff>
    </xdr:to>
    <xdr:pic>
      <xdr:nvPicPr>
        <xdr:cNvPr id="2" name="Slika 1" descr="Ministrstvo za zdravje – Zavod Varna pot">
          <a:extLst>
            <a:ext uri="{FF2B5EF4-FFF2-40B4-BE49-F238E27FC236}">
              <a16:creationId xmlns:a16="http://schemas.microsoft.com/office/drawing/2014/main" id="{8437C83E-BCE8-4EE4-B4F2-3F728232D2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58840" cy="9730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425740</xdr:colOff>
      <xdr:row>3</xdr:row>
      <xdr:rowOff>72768</xdr:rowOff>
    </xdr:from>
    <xdr:ext cx="1679127" cy="115586"/>
    <xdr:sp macro="" textlink="">
      <xdr:nvSpPr>
        <xdr:cNvPr id="3" name="Polje z besedilom 2">
          <a:extLst>
            <a:ext uri="{FF2B5EF4-FFF2-40B4-BE49-F238E27FC236}">
              <a16:creationId xmlns:a16="http://schemas.microsoft.com/office/drawing/2014/main" id="{F473A460-BBA2-4FAC-A751-03EA2B521791}"/>
            </a:ext>
          </a:extLst>
        </xdr:cNvPr>
        <xdr:cNvSpPr txBox="1">
          <a:spLocks noChangeArrowheads="1"/>
        </xdr:cNvSpPr>
      </xdr:nvSpPr>
      <xdr:spPr bwMode="auto">
        <a:xfrm>
          <a:off x="425740" y="608549"/>
          <a:ext cx="1679127" cy="11558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t" upright="1">
          <a:noAutofit/>
        </a:bodyPr>
        <a:lstStyle/>
        <a:p>
          <a:pPr algn="l" rtl="0">
            <a:defRPr sz="1000"/>
          </a:pPr>
          <a:r>
            <a:rPr lang="sl-SI" sz="900" b="1" i="0" u="none" strike="noStrike" baseline="0">
              <a:solidFill>
                <a:srgbClr val="000000"/>
              </a:solidFill>
              <a:latin typeface="Arial Narrow"/>
            </a:rPr>
            <a:t>URAD REPUBLIKE SLOVENIJE ZA NADZOR, </a:t>
          </a:r>
          <a:r>
            <a:rPr lang="sl-SI" sz="1000" b="1" i="0" u="none" strike="noStrike" baseline="0">
              <a:solidFill>
                <a:srgbClr val="000000"/>
              </a:solidFill>
              <a:latin typeface="Arial Narrow"/>
            </a:rPr>
            <a:t>KAKOVOST</a:t>
          </a:r>
          <a:r>
            <a:rPr lang="sl-SI" sz="900" b="1" i="0" u="none" strike="noStrike" baseline="0">
              <a:solidFill>
                <a:srgbClr val="000000"/>
              </a:solidFill>
              <a:latin typeface="Arial Narrow"/>
            </a:rPr>
            <a:t> IN INVESTICIJE V ZDRAVSTVU</a:t>
          </a:r>
        </a:p>
        <a:p>
          <a:pPr algn="l" rtl="0">
            <a:defRPr sz="1000"/>
          </a:pPr>
          <a:endParaRPr lang="sl-SI" sz="900" b="1" i="0" u="none" strike="noStrike" baseline="0">
            <a:solidFill>
              <a:srgbClr val="000000"/>
            </a:solidFill>
            <a:latin typeface="Arial Narrow"/>
          </a:endParaRPr>
        </a:p>
      </xdr:txBody>
    </xdr:sp>
    <xdr:clientData/>
  </xdr:oneCellAnchor>
  <xdr:twoCellAnchor>
    <xdr:from>
      <xdr:col>1</xdr:col>
      <xdr:colOff>1706974</xdr:colOff>
      <xdr:row>1</xdr:row>
      <xdr:rowOff>43203</xdr:rowOff>
    </xdr:from>
    <xdr:to>
      <xdr:col>4</xdr:col>
      <xdr:colOff>6569</xdr:colOff>
      <xdr:row>5</xdr:row>
      <xdr:rowOff>174184</xdr:rowOff>
    </xdr:to>
    <xdr:pic>
      <xdr:nvPicPr>
        <xdr:cNvPr id="4" name="Slika 12">
          <a:extLst>
            <a:ext uri="{FF2B5EF4-FFF2-40B4-BE49-F238E27FC236}">
              <a16:creationId xmlns:a16="http://schemas.microsoft.com/office/drawing/2014/main" id="{D7689036-2FB8-4E91-9AFA-05F2EDEE25E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78449" y="224178"/>
          <a:ext cx="1728595" cy="854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300152</xdr:colOff>
      <xdr:row>2</xdr:row>
      <xdr:rowOff>158994</xdr:rowOff>
    </xdr:from>
    <xdr:to>
      <xdr:col>6</xdr:col>
      <xdr:colOff>468672</xdr:colOff>
      <xdr:row>4</xdr:row>
      <xdr:rowOff>163077</xdr:rowOff>
    </xdr:to>
    <xdr:pic>
      <xdr:nvPicPr>
        <xdr:cNvPr id="5" name="Slika 4">
          <a:extLst>
            <a:ext uri="{FF2B5EF4-FFF2-40B4-BE49-F238E27FC236}">
              <a16:creationId xmlns:a16="http://schemas.microsoft.com/office/drawing/2014/main" id="{74B40418-2004-46CD-8FA9-4715E41914A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00627" y="520944"/>
          <a:ext cx="1482970" cy="366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ornado%20Delovni/Klimada/Projekti/restavracija%20Ve&#269;er/PZI/teksti/popis-restavracija%20Ve&#269;er-PZ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ENIKS/PONSTAF/2020/PONUDBE/PON_482_KOMUNAPROJ_ZAVAROVALNICA%20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ENIKS/PONSTAF/2020/OSNOVA/FENIKS/PONSTAF/2005/PONUDBE/PON_023A_PMT%20KLIMA%20_POSLOVNI%20CENTE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Dell/Documents/Popisi/BIPA-&#268;RNU&#352;KI%20BAJER%20kon&#269;ni%20popisi%2030.4.2012/2-crnuski%20bajer_arh_klet_pzi_26041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ENIKS/PONSTAF/2020/OSNOVA/1.SITUACIJ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OGREVANJE"/>
      <sheetName val="PREZRAČEVANJE"/>
      <sheetName val="voda"/>
      <sheetName val="splošno"/>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GLAVA-EN"/>
      <sheetName val="Ponudba"/>
      <sheetName val="Ponudba-EN"/>
      <sheetName val="PK"/>
      <sheetName val="SO"/>
      <sheetName val="MENICA"/>
      <sheetName val="DO"/>
    </sheetNames>
    <sheetDataSet>
      <sheetData sheetId="0">
        <row r="1">
          <cell r="A1">
            <v>22</v>
          </cell>
          <cell r="D1" t="str">
            <v>KOMUNAPROJEKT d.d.</v>
          </cell>
        </row>
        <row r="2">
          <cell r="B2">
            <v>2020</v>
          </cell>
        </row>
        <row r="3">
          <cell r="L3" t="str">
            <v>po dogovoru</v>
          </cell>
          <cell r="M3" t="str">
            <v>do 7 dni po prejemu naročila</v>
          </cell>
          <cell r="N3" t="str">
            <v>po dogovoru</v>
          </cell>
          <cell r="O3" t="str">
            <v>po dogovoru</v>
          </cell>
          <cell r="P3" t="str">
            <v>po dogovoru</v>
          </cell>
        </row>
        <row r="4">
          <cell r="D4" t="str">
            <v>g. Maksim Sešel</v>
          </cell>
          <cell r="L4" t="str">
            <v>skladno s terminskim planom</v>
          </cell>
          <cell r="M4" t="str">
            <v>1-2 tedna po prejemu naročila</v>
          </cell>
          <cell r="N4" t="str">
            <v>bianco menica z menično izjavo</v>
          </cell>
          <cell r="O4" t="str">
            <v>valuta 8 dni po dobavi</v>
          </cell>
          <cell r="P4" t="str">
            <v>valuta 8 dni po opravljeni storitvi</v>
          </cell>
        </row>
        <row r="5">
          <cell r="B5">
            <v>0</v>
          </cell>
          <cell r="M5" t="str">
            <v>3-4 tedne po prejemu naročila</v>
          </cell>
          <cell r="N5" t="str">
            <v>2 x bianco menica z meničnima izjavama</v>
          </cell>
          <cell r="O5" t="str">
            <v>valuta 15 dni po dobavi</v>
          </cell>
          <cell r="P5" t="str">
            <v>valuta 15 dni po opravljeni storitvi</v>
          </cell>
        </row>
        <row r="6">
          <cell r="B6">
            <v>30</v>
          </cell>
          <cell r="F6" t="str">
            <v>direktor XX YY</v>
          </cell>
          <cell r="M6" t="str">
            <v>1-2 dni iz zaloge</v>
          </cell>
          <cell r="N6" t="str">
            <v>bančna garancija</v>
          </cell>
          <cell r="O6" t="str">
            <v>valuta 30 dni po dobavi</v>
          </cell>
          <cell r="P6" t="str">
            <v>valuta 30 dni po opravljeni storitvi</v>
          </cell>
        </row>
        <row r="7">
          <cell r="M7" t="str">
            <v>do 7 dni po prejemu naročila in zavarovanja plačila</v>
          </cell>
          <cell r="N7" t="str">
            <v>plačilo po ponudbi</v>
          </cell>
          <cell r="O7" t="str">
            <v>valuta 45 dni po dobavi</v>
          </cell>
          <cell r="P7" t="str">
            <v>valuta 30 dni po mesečnih situacijah</v>
          </cell>
        </row>
        <row r="8">
          <cell r="B8">
            <v>44138</v>
          </cell>
          <cell r="F8" t="str">
            <v>naročilnici oz. pogodbi</v>
          </cell>
          <cell r="M8" t="str">
            <v>1-2 tedna po prejemu naročila in zavarovanja plačila</v>
          </cell>
          <cell r="N8" t="str">
            <v>ni potrebno</v>
          </cell>
          <cell r="O8" t="str">
            <v>valuta 60 dni po dobavi</v>
          </cell>
          <cell r="P8" t="str">
            <v>valuta 45 dni po mesečnih situacijah</v>
          </cell>
        </row>
        <row r="9">
          <cell r="B9">
            <v>0</v>
          </cell>
          <cell r="F9" t="str">
            <v>NR</v>
          </cell>
          <cell r="M9" t="str">
            <v>3-4 tedne po prejemu naročila in zavarovanja plačila</v>
          </cell>
          <cell r="O9" t="str">
            <v>valuta 75 dni po dobavi</v>
          </cell>
          <cell r="P9" t="str">
            <v>valuta 60 dni po mesečnih situacijah</v>
          </cell>
        </row>
        <row r="10">
          <cell r="O10" t="str">
            <v>valuta 90 dni po dobavi</v>
          </cell>
          <cell r="P10" t="str">
            <v>avans</v>
          </cell>
        </row>
        <row r="11">
          <cell r="F11" t="str">
            <v>D.M:LLLL</v>
          </cell>
          <cell r="O11" t="str">
            <v>avans</v>
          </cell>
        </row>
        <row r="13">
          <cell r="B13" t="str">
            <v/>
          </cell>
        </row>
        <row r="16">
          <cell r="B16">
            <v>482</v>
          </cell>
        </row>
        <row r="17">
          <cell r="B17" t="str">
            <v>Zavarovalnica Sava poslovna stavba - strojni del</v>
          </cell>
          <cell r="F17">
            <v>0</v>
          </cell>
        </row>
        <row r="20">
          <cell r="B20">
            <v>23</v>
          </cell>
        </row>
        <row r="21">
          <cell r="B21">
            <v>18</v>
          </cell>
        </row>
        <row r="22">
          <cell r="B22">
            <v>25</v>
          </cell>
          <cell r="F22">
            <v>191265.73179999995</v>
          </cell>
        </row>
        <row r="44">
          <cell r="A44" t="str">
            <v>SPECIFIKACIJA PONUDBE št. 00482-2020</v>
          </cell>
          <cell r="B44" t="str">
            <v>OFFER Nr. 00482-2020 SPECIFICATION</v>
          </cell>
        </row>
      </sheetData>
      <sheetData sheetId="1"/>
      <sheetData sheetId="2"/>
      <sheetData sheetId="3">
        <row r="1">
          <cell r="D1" t="str">
            <v>sl</v>
          </cell>
        </row>
        <row r="2">
          <cell r="D2" t="str">
            <v>sl</v>
          </cell>
        </row>
        <row r="457">
          <cell r="H457">
            <v>156775.18999999997</v>
          </cell>
          <cell r="M457">
            <v>156775</v>
          </cell>
          <cell r="N457">
            <v>0</v>
          </cell>
        </row>
        <row r="458">
          <cell r="P458">
            <v>29471.486000000008</v>
          </cell>
        </row>
        <row r="461">
          <cell r="H461">
            <v>156775.18999999997</v>
          </cell>
        </row>
        <row r="463">
          <cell r="H463">
            <v>0</v>
          </cell>
        </row>
        <row r="464">
          <cell r="H464">
            <v>156775.18999999997</v>
          </cell>
        </row>
      </sheetData>
      <sheetData sheetId="4">
        <row r="22">
          <cell r="H22">
            <v>488</v>
          </cell>
        </row>
      </sheetData>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
      <sheetName val="Ponudba"/>
    </sheetNames>
    <sheetDataSet>
      <sheetData sheetId="0">
        <row r="26">
          <cell r="E26">
            <v>17146151</v>
          </cell>
        </row>
        <row r="27">
          <cell r="E27">
            <v>8599500</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GlavaRosenberg"/>
      <sheetName val="PONUDBA"/>
      <sheetName val="DOBAVNICA_VSE"/>
      <sheetName val="DOB-VENTILI - celotna"/>
      <sheetName val="DOB-VENTILI - DELNA"/>
      <sheetName val="DOBAVNICA-Ostalo-2"/>
    </sheetNames>
    <sheetDataSet>
      <sheetData sheetId="0" refreshError="1">
        <row r="13">
          <cell r="I13">
            <v>25.92</v>
          </cell>
        </row>
        <row r="19">
          <cell r="I19">
            <v>18</v>
          </cell>
        </row>
      </sheetData>
      <sheetData sheetId="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ova tema">
  <a:themeElements>
    <a:clrScheme name="Papi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Pisarna – klasično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Modul">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7500"/>
                <a:satMod val="137000"/>
              </a:schemeClr>
            </a:gs>
            <a:gs pos="55000">
              <a:schemeClr val="phClr">
                <a:shade val="69000"/>
                <a:satMod val="137000"/>
              </a:schemeClr>
            </a:gs>
            <a:gs pos="100000">
              <a:schemeClr val="phClr">
                <a:shade val="98000"/>
                <a:satMod val="137000"/>
              </a:schemeClr>
            </a:gs>
          </a:gsLst>
          <a:lin ang="16200000" scaled="0"/>
        </a:gradFill>
      </a:fillStyleLst>
      <a:lnStyleLst>
        <a:ln w="6350" cap="rnd" cmpd="sng" algn="ctr">
          <a:solidFill>
            <a:schemeClr val="phClr">
              <a:shade val="95000"/>
              <a:satMod val="105000"/>
            </a:schemeClr>
          </a:solidFill>
          <a:prstDash val="solid"/>
        </a:ln>
        <a:ln w="48000" cap="flat" cmpd="thickThin" algn="ctr">
          <a:solidFill>
            <a:schemeClr val="phClr"/>
          </a:solidFill>
          <a:prstDash val="solid"/>
        </a:ln>
        <a:ln w="48500" cap="flat" cmpd="thickThin" algn="ctr">
          <a:solidFill>
            <a:schemeClr val="phClr"/>
          </a:solidFill>
          <a:prstDash val="solid"/>
        </a:ln>
      </a:lnStyleLst>
      <a:effectStyleLst>
        <a:effectStyle>
          <a:effectLst>
            <a:outerShdw blurRad="45000" dist="25000" dir="5400000" rotWithShape="0">
              <a:srgbClr val="000000">
                <a:alpha val="38000"/>
              </a:srgbClr>
            </a:outerShdw>
          </a:effectLst>
        </a:effectStyle>
        <a:effectStyle>
          <a:effectLst>
            <a:outerShdw blurRad="39000" dist="25400" dir="5400000" rotWithShape="0">
              <a:srgbClr val="000000">
                <a:alpha val="38000"/>
              </a:srgbClr>
            </a:outerShdw>
          </a:effectLst>
        </a:effectStyle>
        <a:effectStyle>
          <a:effectLst>
            <a:outerShdw blurRad="39000" dist="25400" dir="5400000" rotWithShape="0">
              <a:srgbClr val="000000">
                <a:alpha val="38000"/>
              </a:srgbClr>
            </a:outerShdw>
          </a:effectLst>
          <a:scene3d>
            <a:camera prst="orthographicFront" fov="0">
              <a:rot lat="0" lon="0" rev="0"/>
            </a:camera>
            <a:lightRig rig="threePt" dir="t">
              <a:rot lat="0" lon="0" rev="1800000"/>
            </a:lightRig>
          </a:scene3d>
          <a:sp3d prstMaterial="matte">
            <a:bevelT h="200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7:C50"/>
  <sheetViews>
    <sheetView view="pageBreakPreview" zoomScaleNormal="100" zoomScaleSheetLayoutView="100" workbookViewId="0">
      <selection activeCell="K13" sqref="K13"/>
    </sheetView>
  </sheetViews>
  <sheetFormatPr defaultColWidth="9.140625" defaultRowHeight="14.25"/>
  <cols>
    <col min="1" max="1" width="10.140625" style="1" customWidth="1"/>
    <col min="2" max="2" width="21.140625" style="1" customWidth="1"/>
    <col min="3" max="3" width="64.140625" style="2" customWidth="1"/>
    <col min="4" max="16384" width="9.140625" style="1"/>
  </cols>
  <sheetData>
    <row r="7" spans="1:3" ht="31.5" customHeight="1">
      <c r="A7" s="130"/>
      <c r="B7" s="130"/>
      <c r="C7" s="129"/>
    </row>
    <row r="8" spans="1:3" ht="25.5" customHeight="1">
      <c r="A8" s="130"/>
      <c r="B8" s="130"/>
      <c r="C8" s="129"/>
    </row>
    <row r="10" spans="1:3" ht="20.25">
      <c r="B10" s="131" t="s">
        <v>54</v>
      </c>
      <c r="C10" s="17"/>
    </row>
    <row r="11" spans="1:3" ht="20.25">
      <c r="B11" s="131"/>
      <c r="C11" s="17"/>
    </row>
    <row r="12" spans="1:3" ht="19.5" customHeight="1"/>
    <row r="13" spans="1:3" s="18" customFormat="1" ht="72">
      <c r="B13" s="18" t="s">
        <v>4201</v>
      </c>
      <c r="C13" s="20" t="s">
        <v>4200</v>
      </c>
    </row>
    <row r="14" spans="1:3" s="18" customFormat="1" ht="18">
      <c r="C14" s="20"/>
    </row>
    <row r="15" spans="1:3" s="18" customFormat="1" ht="18">
      <c r="C15" s="21"/>
    </row>
    <row r="16" spans="1:3" s="18" customFormat="1" ht="72">
      <c r="B16" s="18" t="s">
        <v>55</v>
      </c>
      <c r="C16" s="20" t="s">
        <v>2791</v>
      </c>
    </row>
    <row r="17" spans="3:3" s="18" customFormat="1" ht="18">
      <c r="C17" s="20"/>
    </row>
    <row r="18" spans="3:3" s="18" customFormat="1" ht="18">
      <c r="C18" s="20"/>
    </row>
    <row r="19" spans="3:3" s="18" customFormat="1" ht="18">
      <c r="C19" s="22"/>
    </row>
    <row r="20" spans="3:3" s="18" customFormat="1">
      <c r="C20" s="19"/>
    </row>
    <row r="21" spans="3:3" s="18" customFormat="1">
      <c r="C21" s="19"/>
    </row>
    <row r="22" spans="3:3" s="18" customFormat="1">
      <c r="C22" s="19"/>
    </row>
    <row r="23" spans="3:3" s="18" customFormat="1">
      <c r="C23" s="19"/>
    </row>
    <row r="24" spans="3:3" s="18" customFormat="1">
      <c r="C24" s="19"/>
    </row>
    <row r="25" spans="3:3" s="18" customFormat="1">
      <c r="C25" s="19"/>
    </row>
    <row r="31" spans="3:3">
      <c r="C31" s="1"/>
    </row>
    <row r="32" spans="3:3">
      <c r="C32" s="1"/>
    </row>
    <row r="33" spans="3:3">
      <c r="C33" s="1"/>
    </row>
    <row r="34" spans="3:3">
      <c r="C34" s="1"/>
    </row>
    <row r="35" spans="3:3">
      <c r="C35" s="1"/>
    </row>
    <row r="36" spans="3:3">
      <c r="C36" s="1"/>
    </row>
    <row r="37" spans="3:3">
      <c r="C37" s="1"/>
    </row>
    <row r="38" spans="3:3">
      <c r="C38" s="1"/>
    </row>
    <row r="39" spans="3:3">
      <c r="C39" s="1"/>
    </row>
    <row r="40" spans="3:3">
      <c r="C40" s="1"/>
    </row>
    <row r="41" spans="3:3">
      <c r="C41" s="1"/>
    </row>
    <row r="42" spans="3:3">
      <c r="C42" s="1"/>
    </row>
    <row r="43" spans="3:3">
      <c r="C43" s="1"/>
    </row>
    <row r="44" spans="3:3">
      <c r="C44" s="1"/>
    </row>
    <row r="45" spans="3:3">
      <c r="C45" s="1"/>
    </row>
    <row r="46" spans="3:3">
      <c r="C46" s="1"/>
    </row>
    <row r="47" spans="3:3">
      <c r="C47" s="1"/>
    </row>
    <row r="48" spans="3:3">
      <c r="C48" s="1"/>
    </row>
    <row r="49" spans="3:3">
      <c r="C49" s="1"/>
    </row>
    <row r="50" spans="3:3">
      <c r="C50" s="1"/>
    </row>
  </sheetData>
  <sheetProtection algorithmName="SHA-512" hashValue="7PVgGeUubeJbh7Gn3dbQXIk7KvSXJVd9F4AdVxFX6yOhIREpX3vT94FUF7Kb8Zmo/XtAfC9PlQGKiWnd8I5Ipw==" saltValue="SmNKfoEr5UHlWGDLPC4NnA==" spinCount="100000" sheet="1" objects="1" scenarios="1"/>
  <phoneticPr fontId="31" type="noConversion"/>
  <pageMargins left="0.70866141732283472" right="0.19685039370078741" top="0.59055118110236227" bottom="0.59055118110236227" header="0.27559055118110237" footer="0.27559055118110237"/>
  <pageSetup paperSize="9" scale="89" fitToHeight="9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CB2B3-495C-4954-A498-441E90766314}">
  <sheetPr>
    <tabColor indexed="47"/>
    <pageSetUpPr fitToPage="1"/>
  </sheetPr>
  <dimension ref="A1:J1306"/>
  <sheetViews>
    <sheetView tabSelected="1" view="pageBreakPreview" zoomScale="112" zoomScaleNormal="100" zoomScaleSheetLayoutView="112" workbookViewId="0">
      <selection activeCell="E916" sqref="E916"/>
    </sheetView>
  </sheetViews>
  <sheetFormatPr defaultRowHeight="12.75"/>
  <cols>
    <col min="1" max="1" width="6" style="617" customWidth="1"/>
    <col min="2" max="2" width="45.7109375" style="622" customWidth="1"/>
    <col min="3" max="3" width="13.140625" style="622" customWidth="1"/>
    <col min="4" max="4" width="5.7109375" style="613" customWidth="1"/>
    <col min="5" max="5" width="10.5703125" style="614" customWidth="1"/>
    <col min="6" max="6" width="12.85546875" style="615" customWidth="1"/>
    <col min="7" max="7" width="14.5703125" style="616" customWidth="1"/>
    <col min="8" max="8" width="9.140625" style="486"/>
    <col min="9" max="9" width="14.140625" style="486" customWidth="1"/>
    <col min="10" max="10" width="36.5703125" style="487" customWidth="1"/>
    <col min="11" max="256" width="9.140625" style="486"/>
    <col min="257" max="257" width="3.85546875" style="486" customWidth="1"/>
    <col min="258" max="258" width="6" style="486" customWidth="1"/>
    <col min="259" max="259" width="45.7109375" style="486" customWidth="1"/>
    <col min="260" max="260" width="5.7109375" style="486" customWidth="1"/>
    <col min="261" max="261" width="10.5703125" style="486" customWidth="1"/>
    <col min="262" max="262" width="12.85546875" style="486" customWidth="1"/>
    <col min="263" max="263" width="14.5703125" style="486" customWidth="1"/>
    <col min="264" max="264" width="9.140625" style="486"/>
    <col min="265" max="265" width="14.140625" style="486" customWidth="1"/>
    <col min="266" max="266" width="36.5703125" style="486" customWidth="1"/>
    <col min="267" max="512" width="9.140625" style="486"/>
    <col min="513" max="513" width="3.85546875" style="486" customWidth="1"/>
    <col min="514" max="514" width="6" style="486" customWidth="1"/>
    <col min="515" max="515" width="45.7109375" style="486" customWidth="1"/>
    <col min="516" max="516" width="5.7109375" style="486" customWidth="1"/>
    <col min="517" max="517" width="10.5703125" style="486" customWidth="1"/>
    <col min="518" max="518" width="12.85546875" style="486" customWidth="1"/>
    <col min="519" max="519" width="14.5703125" style="486" customWidth="1"/>
    <col min="520" max="520" width="9.140625" style="486"/>
    <col min="521" max="521" width="14.140625" style="486" customWidth="1"/>
    <col min="522" max="522" width="36.5703125" style="486" customWidth="1"/>
    <col min="523" max="768" width="9.140625" style="486"/>
    <col min="769" max="769" width="3.85546875" style="486" customWidth="1"/>
    <col min="770" max="770" width="6" style="486" customWidth="1"/>
    <col min="771" max="771" width="45.7109375" style="486" customWidth="1"/>
    <col min="772" max="772" width="5.7109375" style="486" customWidth="1"/>
    <col min="773" max="773" width="10.5703125" style="486" customWidth="1"/>
    <col min="774" max="774" width="12.85546875" style="486" customWidth="1"/>
    <col min="775" max="775" width="14.5703125" style="486" customWidth="1"/>
    <col min="776" max="776" width="9.140625" style="486"/>
    <col min="777" max="777" width="14.140625" style="486" customWidth="1"/>
    <col min="778" max="778" width="36.5703125" style="486" customWidth="1"/>
    <col min="779" max="1024" width="9.140625" style="486"/>
    <col min="1025" max="1025" width="3.85546875" style="486" customWidth="1"/>
    <col min="1026" max="1026" width="6" style="486" customWidth="1"/>
    <col min="1027" max="1027" width="45.7109375" style="486" customWidth="1"/>
    <col min="1028" max="1028" width="5.7109375" style="486" customWidth="1"/>
    <col min="1029" max="1029" width="10.5703125" style="486" customWidth="1"/>
    <col min="1030" max="1030" width="12.85546875" style="486" customWidth="1"/>
    <col min="1031" max="1031" width="14.5703125" style="486" customWidth="1"/>
    <col min="1032" max="1032" width="9.140625" style="486"/>
    <col min="1033" max="1033" width="14.140625" style="486" customWidth="1"/>
    <col min="1034" max="1034" width="36.5703125" style="486" customWidth="1"/>
    <col min="1035" max="1280" width="9.140625" style="486"/>
    <col min="1281" max="1281" width="3.85546875" style="486" customWidth="1"/>
    <col min="1282" max="1282" width="6" style="486" customWidth="1"/>
    <col min="1283" max="1283" width="45.7109375" style="486" customWidth="1"/>
    <col min="1284" max="1284" width="5.7109375" style="486" customWidth="1"/>
    <col min="1285" max="1285" width="10.5703125" style="486" customWidth="1"/>
    <col min="1286" max="1286" width="12.85546875" style="486" customWidth="1"/>
    <col min="1287" max="1287" width="14.5703125" style="486" customWidth="1"/>
    <col min="1288" max="1288" width="9.140625" style="486"/>
    <col min="1289" max="1289" width="14.140625" style="486" customWidth="1"/>
    <col min="1290" max="1290" width="36.5703125" style="486" customWidth="1"/>
    <col min="1291" max="1536" width="9.140625" style="486"/>
    <col min="1537" max="1537" width="3.85546875" style="486" customWidth="1"/>
    <col min="1538" max="1538" width="6" style="486" customWidth="1"/>
    <col min="1539" max="1539" width="45.7109375" style="486" customWidth="1"/>
    <col min="1540" max="1540" width="5.7109375" style="486" customWidth="1"/>
    <col min="1541" max="1541" width="10.5703125" style="486" customWidth="1"/>
    <col min="1542" max="1542" width="12.85546875" style="486" customWidth="1"/>
    <col min="1543" max="1543" width="14.5703125" style="486" customWidth="1"/>
    <col min="1544" max="1544" width="9.140625" style="486"/>
    <col min="1545" max="1545" width="14.140625" style="486" customWidth="1"/>
    <col min="1546" max="1546" width="36.5703125" style="486" customWidth="1"/>
    <col min="1547" max="1792" width="9.140625" style="486"/>
    <col min="1793" max="1793" width="3.85546875" style="486" customWidth="1"/>
    <col min="1794" max="1794" width="6" style="486" customWidth="1"/>
    <col min="1795" max="1795" width="45.7109375" style="486" customWidth="1"/>
    <col min="1796" max="1796" width="5.7109375" style="486" customWidth="1"/>
    <col min="1797" max="1797" width="10.5703125" style="486" customWidth="1"/>
    <col min="1798" max="1798" width="12.85546875" style="486" customWidth="1"/>
    <col min="1799" max="1799" width="14.5703125" style="486" customWidth="1"/>
    <col min="1800" max="1800" width="9.140625" style="486"/>
    <col min="1801" max="1801" width="14.140625" style="486" customWidth="1"/>
    <col min="1802" max="1802" width="36.5703125" style="486" customWidth="1"/>
    <col min="1803" max="2048" width="9.140625" style="486"/>
    <col min="2049" max="2049" width="3.85546875" style="486" customWidth="1"/>
    <col min="2050" max="2050" width="6" style="486" customWidth="1"/>
    <col min="2051" max="2051" width="45.7109375" style="486" customWidth="1"/>
    <col min="2052" max="2052" width="5.7109375" style="486" customWidth="1"/>
    <col min="2053" max="2053" width="10.5703125" style="486" customWidth="1"/>
    <col min="2054" max="2054" width="12.85546875" style="486" customWidth="1"/>
    <col min="2055" max="2055" width="14.5703125" style="486" customWidth="1"/>
    <col min="2056" max="2056" width="9.140625" style="486"/>
    <col min="2057" max="2057" width="14.140625" style="486" customWidth="1"/>
    <col min="2058" max="2058" width="36.5703125" style="486" customWidth="1"/>
    <col min="2059" max="2304" width="9.140625" style="486"/>
    <col min="2305" max="2305" width="3.85546875" style="486" customWidth="1"/>
    <col min="2306" max="2306" width="6" style="486" customWidth="1"/>
    <col min="2307" max="2307" width="45.7109375" style="486" customWidth="1"/>
    <col min="2308" max="2308" width="5.7109375" style="486" customWidth="1"/>
    <col min="2309" max="2309" width="10.5703125" style="486" customWidth="1"/>
    <col min="2310" max="2310" width="12.85546875" style="486" customWidth="1"/>
    <col min="2311" max="2311" width="14.5703125" style="486" customWidth="1"/>
    <col min="2312" max="2312" width="9.140625" style="486"/>
    <col min="2313" max="2313" width="14.140625" style="486" customWidth="1"/>
    <col min="2314" max="2314" width="36.5703125" style="486" customWidth="1"/>
    <col min="2315" max="2560" width="9.140625" style="486"/>
    <col min="2561" max="2561" width="3.85546875" style="486" customWidth="1"/>
    <col min="2562" max="2562" width="6" style="486" customWidth="1"/>
    <col min="2563" max="2563" width="45.7109375" style="486" customWidth="1"/>
    <col min="2564" max="2564" width="5.7109375" style="486" customWidth="1"/>
    <col min="2565" max="2565" width="10.5703125" style="486" customWidth="1"/>
    <col min="2566" max="2566" width="12.85546875" style="486" customWidth="1"/>
    <col min="2567" max="2567" width="14.5703125" style="486" customWidth="1"/>
    <col min="2568" max="2568" width="9.140625" style="486"/>
    <col min="2569" max="2569" width="14.140625" style="486" customWidth="1"/>
    <col min="2570" max="2570" width="36.5703125" style="486" customWidth="1"/>
    <col min="2571" max="2816" width="9.140625" style="486"/>
    <col min="2817" max="2817" width="3.85546875" style="486" customWidth="1"/>
    <col min="2818" max="2818" width="6" style="486" customWidth="1"/>
    <col min="2819" max="2819" width="45.7109375" style="486" customWidth="1"/>
    <col min="2820" max="2820" width="5.7109375" style="486" customWidth="1"/>
    <col min="2821" max="2821" width="10.5703125" style="486" customWidth="1"/>
    <col min="2822" max="2822" width="12.85546875" style="486" customWidth="1"/>
    <col min="2823" max="2823" width="14.5703125" style="486" customWidth="1"/>
    <col min="2824" max="2824" width="9.140625" style="486"/>
    <col min="2825" max="2825" width="14.140625" style="486" customWidth="1"/>
    <col min="2826" max="2826" width="36.5703125" style="486" customWidth="1"/>
    <col min="2827" max="3072" width="9.140625" style="486"/>
    <col min="3073" max="3073" width="3.85546875" style="486" customWidth="1"/>
    <col min="3074" max="3074" width="6" style="486" customWidth="1"/>
    <col min="3075" max="3075" width="45.7109375" style="486" customWidth="1"/>
    <col min="3076" max="3076" width="5.7109375" style="486" customWidth="1"/>
    <col min="3077" max="3077" width="10.5703125" style="486" customWidth="1"/>
    <col min="3078" max="3078" width="12.85546875" style="486" customWidth="1"/>
    <col min="3079" max="3079" width="14.5703125" style="486" customWidth="1"/>
    <col min="3080" max="3080" width="9.140625" style="486"/>
    <col min="3081" max="3081" width="14.140625" style="486" customWidth="1"/>
    <col min="3082" max="3082" width="36.5703125" style="486" customWidth="1"/>
    <col min="3083" max="3328" width="9.140625" style="486"/>
    <col min="3329" max="3329" width="3.85546875" style="486" customWidth="1"/>
    <col min="3330" max="3330" width="6" style="486" customWidth="1"/>
    <col min="3331" max="3331" width="45.7109375" style="486" customWidth="1"/>
    <col min="3332" max="3332" width="5.7109375" style="486" customWidth="1"/>
    <col min="3333" max="3333" width="10.5703125" style="486" customWidth="1"/>
    <col min="3334" max="3334" width="12.85546875" style="486" customWidth="1"/>
    <col min="3335" max="3335" width="14.5703125" style="486" customWidth="1"/>
    <col min="3336" max="3336" width="9.140625" style="486"/>
    <col min="3337" max="3337" width="14.140625" style="486" customWidth="1"/>
    <col min="3338" max="3338" width="36.5703125" style="486" customWidth="1"/>
    <col min="3339" max="3584" width="9.140625" style="486"/>
    <col min="3585" max="3585" width="3.85546875" style="486" customWidth="1"/>
    <col min="3586" max="3586" width="6" style="486" customWidth="1"/>
    <col min="3587" max="3587" width="45.7109375" style="486" customWidth="1"/>
    <col min="3588" max="3588" width="5.7109375" style="486" customWidth="1"/>
    <col min="3589" max="3589" width="10.5703125" style="486" customWidth="1"/>
    <col min="3590" max="3590" width="12.85546875" style="486" customWidth="1"/>
    <col min="3591" max="3591" width="14.5703125" style="486" customWidth="1"/>
    <col min="3592" max="3592" width="9.140625" style="486"/>
    <col min="3593" max="3593" width="14.140625" style="486" customWidth="1"/>
    <col min="3594" max="3594" width="36.5703125" style="486" customWidth="1"/>
    <col min="3595" max="3840" width="9.140625" style="486"/>
    <col min="3841" max="3841" width="3.85546875" style="486" customWidth="1"/>
    <col min="3842" max="3842" width="6" style="486" customWidth="1"/>
    <col min="3843" max="3843" width="45.7109375" style="486" customWidth="1"/>
    <col min="3844" max="3844" width="5.7109375" style="486" customWidth="1"/>
    <col min="3845" max="3845" width="10.5703125" style="486" customWidth="1"/>
    <col min="3846" max="3846" width="12.85546875" style="486" customWidth="1"/>
    <col min="3847" max="3847" width="14.5703125" style="486" customWidth="1"/>
    <col min="3848" max="3848" width="9.140625" style="486"/>
    <col min="3849" max="3849" width="14.140625" style="486" customWidth="1"/>
    <col min="3850" max="3850" width="36.5703125" style="486" customWidth="1"/>
    <col min="3851" max="4096" width="9.140625" style="486"/>
    <col min="4097" max="4097" width="3.85546875" style="486" customWidth="1"/>
    <col min="4098" max="4098" width="6" style="486" customWidth="1"/>
    <col min="4099" max="4099" width="45.7109375" style="486" customWidth="1"/>
    <col min="4100" max="4100" width="5.7109375" style="486" customWidth="1"/>
    <col min="4101" max="4101" width="10.5703125" style="486" customWidth="1"/>
    <col min="4102" max="4102" width="12.85546875" style="486" customWidth="1"/>
    <col min="4103" max="4103" width="14.5703125" style="486" customWidth="1"/>
    <col min="4104" max="4104" width="9.140625" style="486"/>
    <col min="4105" max="4105" width="14.140625" style="486" customWidth="1"/>
    <col min="4106" max="4106" width="36.5703125" style="486" customWidth="1"/>
    <col min="4107" max="4352" width="9.140625" style="486"/>
    <col min="4353" max="4353" width="3.85546875" style="486" customWidth="1"/>
    <col min="4354" max="4354" width="6" style="486" customWidth="1"/>
    <col min="4355" max="4355" width="45.7109375" style="486" customWidth="1"/>
    <col min="4356" max="4356" width="5.7109375" style="486" customWidth="1"/>
    <col min="4357" max="4357" width="10.5703125" style="486" customWidth="1"/>
    <col min="4358" max="4358" width="12.85546875" style="486" customWidth="1"/>
    <col min="4359" max="4359" width="14.5703125" style="486" customWidth="1"/>
    <col min="4360" max="4360" width="9.140625" style="486"/>
    <col min="4361" max="4361" width="14.140625" style="486" customWidth="1"/>
    <col min="4362" max="4362" width="36.5703125" style="486" customWidth="1"/>
    <col min="4363" max="4608" width="9.140625" style="486"/>
    <col min="4609" max="4609" width="3.85546875" style="486" customWidth="1"/>
    <col min="4610" max="4610" width="6" style="486" customWidth="1"/>
    <col min="4611" max="4611" width="45.7109375" style="486" customWidth="1"/>
    <col min="4612" max="4612" width="5.7109375" style="486" customWidth="1"/>
    <col min="4613" max="4613" width="10.5703125" style="486" customWidth="1"/>
    <col min="4614" max="4614" width="12.85546875" style="486" customWidth="1"/>
    <col min="4615" max="4615" width="14.5703125" style="486" customWidth="1"/>
    <col min="4616" max="4616" width="9.140625" style="486"/>
    <col min="4617" max="4617" width="14.140625" style="486" customWidth="1"/>
    <col min="4618" max="4618" width="36.5703125" style="486" customWidth="1"/>
    <col min="4619" max="4864" width="9.140625" style="486"/>
    <col min="4865" max="4865" width="3.85546875" style="486" customWidth="1"/>
    <col min="4866" max="4866" width="6" style="486" customWidth="1"/>
    <col min="4867" max="4867" width="45.7109375" style="486" customWidth="1"/>
    <col min="4868" max="4868" width="5.7109375" style="486" customWidth="1"/>
    <col min="4869" max="4869" width="10.5703125" style="486" customWidth="1"/>
    <col min="4870" max="4870" width="12.85546875" style="486" customWidth="1"/>
    <col min="4871" max="4871" width="14.5703125" style="486" customWidth="1"/>
    <col min="4872" max="4872" width="9.140625" style="486"/>
    <col min="4873" max="4873" width="14.140625" style="486" customWidth="1"/>
    <col min="4874" max="4874" width="36.5703125" style="486" customWidth="1"/>
    <col min="4875" max="5120" width="9.140625" style="486"/>
    <col min="5121" max="5121" width="3.85546875" style="486" customWidth="1"/>
    <col min="5122" max="5122" width="6" style="486" customWidth="1"/>
    <col min="5123" max="5123" width="45.7109375" style="486" customWidth="1"/>
    <col min="5124" max="5124" width="5.7109375" style="486" customWidth="1"/>
    <col min="5125" max="5125" width="10.5703125" style="486" customWidth="1"/>
    <col min="5126" max="5126" width="12.85546875" style="486" customWidth="1"/>
    <col min="5127" max="5127" width="14.5703125" style="486" customWidth="1"/>
    <col min="5128" max="5128" width="9.140625" style="486"/>
    <col min="5129" max="5129" width="14.140625" style="486" customWidth="1"/>
    <col min="5130" max="5130" width="36.5703125" style="486" customWidth="1"/>
    <col min="5131" max="5376" width="9.140625" style="486"/>
    <col min="5377" max="5377" width="3.85546875" style="486" customWidth="1"/>
    <col min="5378" max="5378" width="6" style="486" customWidth="1"/>
    <col min="5379" max="5379" width="45.7109375" style="486" customWidth="1"/>
    <col min="5380" max="5380" width="5.7109375" style="486" customWidth="1"/>
    <col min="5381" max="5381" width="10.5703125" style="486" customWidth="1"/>
    <col min="5382" max="5382" width="12.85546875" style="486" customWidth="1"/>
    <col min="5383" max="5383" width="14.5703125" style="486" customWidth="1"/>
    <col min="5384" max="5384" width="9.140625" style="486"/>
    <col min="5385" max="5385" width="14.140625" style="486" customWidth="1"/>
    <col min="5386" max="5386" width="36.5703125" style="486" customWidth="1"/>
    <col min="5387" max="5632" width="9.140625" style="486"/>
    <col min="5633" max="5633" width="3.85546875" style="486" customWidth="1"/>
    <col min="5634" max="5634" width="6" style="486" customWidth="1"/>
    <col min="5635" max="5635" width="45.7109375" style="486" customWidth="1"/>
    <col min="5636" max="5636" width="5.7109375" style="486" customWidth="1"/>
    <col min="5637" max="5637" width="10.5703125" style="486" customWidth="1"/>
    <col min="5638" max="5638" width="12.85546875" style="486" customWidth="1"/>
    <col min="5639" max="5639" width="14.5703125" style="486" customWidth="1"/>
    <col min="5640" max="5640" width="9.140625" style="486"/>
    <col min="5641" max="5641" width="14.140625" style="486" customWidth="1"/>
    <col min="5642" max="5642" width="36.5703125" style="486" customWidth="1"/>
    <col min="5643" max="5888" width="9.140625" style="486"/>
    <col min="5889" max="5889" width="3.85546875" style="486" customWidth="1"/>
    <col min="5890" max="5890" width="6" style="486" customWidth="1"/>
    <col min="5891" max="5891" width="45.7109375" style="486" customWidth="1"/>
    <col min="5892" max="5892" width="5.7109375" style="486" customWidth="1"/>
    <col min="5893" max="5893" width="10.5703125" style="486" customWidth="1"/>
    <col min="5894" max="5894" width="12.85546875" style="486" customWidth="1"/>
    <col min="5895" max="5895" width="14.5703125" style="486" customWidth="1"/>
    <col min="5896" max="5896" width="9.140625" style="486"/>
    <col min="5897" max="5897" width="14.140625" style="486" customWidth="1"/>
    <col min="5898" max="5898" width="36.5703125" style="486" customWidth="1"/>
    <col min="5899" max="6144" width="9.140625" style="486"/>
    <col min="6145" max="6145" width="3.85546875" style="486" customWidth="1"/>
    <col min="6146" max="6146" width="6" style="486" customWidth="1"/>
    <col min="6147" max="6147" width="45.7109375" style="486" customWidth="1"/>
    <col min="6148" max="6148" width="5.7109375" style="486" customWidth="1"/>
    <col min="6149" max="6149" width="10.5703125" style="486" customWidth="1"/>
    <col min="6150" max="6150" width="12.85546875" style="486" customWidth="1"/>
    <col min="6151" max="6151" width="14.5703125" style="486" customWidth="1"/>
    <col min="6152" max="6152" width="9.140625" style="486"/>
    <col min="6153" max="6153" width="14.140625" style="486" customWidth="1"/>
    <col min="6154" max="6154" width="36.5703125" style="486" customWidth="1"/>
    <col min="6155" max="6400" width="9.140625" style="486"/>
    <col min="6401" max="6401" width="3.85546875" style="486" customWidth="1"/>
    <col min="6402" max="6402" width="6" style="486" customWidth="1"/>
    <col min="6403" max="6403" width="45.7109375" style="486" customWidth="1"/>
    <col min="6404" max="6404" width="5.7109375" style="486" customWidth="1"/>
    <col min="6405" max="6405" width="10.5703125" style="486" customWidth="1"/>
    <col min="6406" max="6406" width="12.85546875" style="486" customWidth="1"/>
    <col min="6407" max="6407" width="14.5703125" style="486" customWidth="1"/>
    <col min="6408" max="6408" width="9.140625" style="486"/>
    <col min="6409" max="6409" width="14.140625" style="486" customWidth="1"/>
    <col min="6410" max="6410" width="36.5703125" style="486" customWidth="1"/>
    <col min="6411" max="6656" width="9.140625" style="486"/>
    <col min="6657" max="6657" width="3.85546875" style="486" customWidth="1"/>
    <col min="6658" max="6658" width="6" style="486" customWidth="1"/>
    <col min="6659" max="6659" width="45.7109375" style="486" customWidth="1"/>
    <col min="6660" max="6660" width="5.7109375" style="486" customWidth="1"/>
    <col min="6661" max="6661" width="10.5703125" style="486" customWidth="1"/>
    <col min="6662" max="6662" width="12.85546875" style="486" customWidth="1"/>
    <col min="6663" max="6663" width="14.5703125" style="486" customWidth="1"/>
    <col min="6664" max="6664" width="9.140625" style="486"/>
    <col min="6665" max="6665" width="14.140625" style="486" customWidth="1"/>
    <col min="6666" max="6666" width="36.5703125" style="486" customWidth="1"/>
    <col min="6667" max="6912" width="9.140625" style="486"/>
    <col min="6913" max="6913" width="3.85546875" style="486" customWidth="1"/>
    <col min="6914" max="6914" width="6" style="486" customWidth="1"/>
    <col min="6915" max="6915" width="45.7109375" style="486" customWidth="1"/>
    <col min="6916" max="6916" width="5.7109375" style="486" customWidth="1"/>
    <col min="6917" max="6917" width="10.5703125" style="486" customWidth="1"/>
    <col min="6918" max="6918" width="12.85546875" style="486" customWidth="1"/>
    <col min="6919" max="6919" width="14.5703125" style="486" customWidth="1"/>
    <col min="6920" max="6920" width="9.140625" style="486"/>
    <col min="6921" max="6921" width="14.140625" style="486" customWidth="1"/>
    <col min="6922" max="6922" width="36.5703125" style="486" customWidth="1"/>
    <col min="6923" max="7168" width="9.140625" style="486"/>
    <col min="7169" max="7169" width="3.85546875" style="486" customWidth="1"/>
    <col min="7170" max="7170" width="6" style="486" customWidth="1"/>
    <col min="7171" max="7171" width="45.7109375" style="486" customWidth="1"/>
    <col min="7172" max="7172" width="5.7109375" style="486" customWidth="1"/>
    <col min="7173" max="7173" width="10.5703125" style="486" customWidth="1"/>
    <col min="7174" max="7174" width="12.85546875" style="486" customWidth="1"/>
    <col min="7175" max="7175" width="14.5703125" style="486" customWidth="1"/>
    <col min="7176" max="7176" width="9.140625" style="486"/>
    <col min="7177" max="7177" width="14.140625" style="486" customWidth="1"/>
    <col min="7178" max="7178" width="36.5703125" style="486" customWidth="1"/>
    <col min="7179" max="7424" width="9.140625" style="486"/>
    <col min="7425" max="7425" width="3.85546875" style="486" customWidth="1"/>
    <col min="7426" max="7426" width="6" style="486" customWidth="1"/>
    <col min="7427" max="7427" width="45.7109375" style="486" customWidth="1"/>
    <col min="7428" max="7428" width="5.7109375" style="486" customWidth="1"/>
    <col min="7429" max="7429" width="10.5703125" style="486" customWidth="1"/>
    <col min="7430" max="7430" width="12.85546875" style="486" customWidth="1"/>
    <col min="7431" max="7431" width="14.5703125" style="486" customWidth="1"/>
    <col min="7432" max="7432" width="9.140625" style="486"/>
    <col min="7433" max="7433" width="14.140625" style="486" customWidth="1"/>
    <col min="7434" max="7434" width="36.5703125" style="486" customWidth="1"/>
    <col min="7435" max="7680" width="9.140625" style="486"/>
    <col min="7681" max="7681" width="3.85546875" style="486" customWidth="1"/>
    <col min="7682" max="7682" width="6" style="486" customWidth="1"/>
    <col min="7683" max="7683" width="45.7109375" style="486" customWidth="1"/>
    <col min="7684" max="7684" width="5.7109375" style="486" customWidth="1"/>
    <col min="7685" max="7685" width="10.5703125" style="486" customWidth="1"/>
    <col min="7686" max="7686" width="12.85546875" style="486" customWidth="1"/>
    <col min="7687" max="7687" width="14.5703125" style="486" customWidth="1"/>
    <col min="7688" max="7688" width="9.140625" style="486"/>
    <col min="7689" max="7689" width="14.140625" style="486" customWidth="1"/>
    <col min="7690" max="7690" width="36.5703125" style="486" customWidth="1"/>
    <col min="7691" max="7936" width="9.140625" style="486"/>
    <col min="7937" max="7937" width="3.85546875" style="486" customWidth="1"/>
    <col min="7938" max="7938" width="6" style="486" customWidth="1"/>
    <col min="7939" max="7939" width="45.7109375" style="486" customWidth="1"/>
    <col min="7940" max="7940" width="5.7109375" style="486" customWidth="1"/>
    <col min="7941" max="7941" width="10.5703125" style="486" customWidth="1"/>
    <col min="7942" max="7942" width="12.85546875" style="486" customWidth="1"/>
    <col min="7943" max="7943" width="14.5703125" style="486" customWidth="1"/>
    <col min="7944" max="7944" width="9.140625" style="486"/>
    <col min="7945" max="7945" width="14.140625" style="486" customWidth="1"/>
    <col min="7946" max="7946" width="36.5703125" style="486" customWidth="1"/>
    <col min="7947" max="8192" width="9.140625" style="486"/>
    <col min="8193" max="8193" width="3.85546875" style="486" customWidth="1"/>
    <col min="8194" max="8194" width="6" style="486" customWidth="1"/>
    <col min="8195" max="8195" width="45.7109375" style="486" customWidth="1"/>
    <col min="8196" max="8196" width="5.7109375" style="486" customWidth="1"/>
    <col min="8197" max="8197" width="10.5703125" style="486" customWidth="1"/>
    <col min="8198" max="8198" width="12.85546875" style="486" customWidth="1"/>
    <col min="8199" max="8199" width="14.5703125" style="486" customWidth="1"/>
    <col min="8200" max="8200" width="9.140625" style="486"/>
    <col min="8201" max="8201" width="14.140625" style="486" customWidth="1"/>
    <col min="8202" max="8202" width="36.5703125" style="486" customWidth="1"/>
    <col min="8203" max="8448" width="9.140625" style="486"/>
    <col min="8449" max="8449" width="3.85546875" style="486" customWidth="1"/>
    <col min="8450" max="8450" width="6" style="486" customWidth="1"/>
    <col min="8451" max="8451" width="45.7109375" style="486" customWidth="1"/>
    <col min="8452" max="8452" width="5.7109375" style="486" customWidth="1"/>
    <col min="8453" max="8453" width="10.5703125" style="486" customWidth="1"/>
    <col min="8454" max="8454" width="12.85546875" style="486" customWidth="1"/>
    <col min="8455" max="8455" width="14.5703125" style="486" customWidth="1"/>
    <col min="8456" max="8456" width="9.140625" style="486"/>
    <col min="8457" max="8457" width="14.140625" style="486" customWidth="1"/>
    <col min="8458" max="8458" width="36.5703125" style="486" customWidth="1"/>
    <col min="8459" max="8704" width="9.140625" style="486"/>
    <col min="8705" max="8705" width="3.85546875" style="486" customWidth="1"/>
    <col min="8706" max="8706" width="6" style="486" customWidth="1"/>
    <col min="8707" max="8707" width="45.7109375" style="486" customWidth="1"/>
    <col min="8708" max="8708" width="5.7109375" style="486" customWidth="1"/>
    <col min="8709" max="8709" width="10.5703125" style="486" customWidth="1"/>
    <col min="8710" max="8710" width="12.85546875" style="486" customWidth="1"/>
    <col min="8711" max="8711" width="14.5703125" style="486" customWidth="1"/>
    <col min="8712" max="8712" width="9.140625" style="486"/>
    <col min="8713" max="8713" width="14.140625" style="486" customWidth="1"/>
    <col min="8714" max="8714" width="36.5703125" style="486" customWidth="1"/>
    <col min="8715" max="8960" width="9.140625" style="486"/>
    <col min="8961" max="8961" width="3.85546875" style="486" customWidth="1"/>
    <col min="8962" max="8962" width="6" style="486" customWidth="1"/>
    <col min="8963" max="8963" width="45.7109375" style="486" customWidth="1"/>
    <col min="8964" max="8964" width="5.7109375" style="486" customWidth="1"/>
    <col min="8965" max="8965" width="10.5703125" style="486" customWidth="1"/>
    <col min="8966" max="8966" width="12.85546875" style="486" customWidth="1"/>
    <col min="8967" max="8967" width="14.5703125" style="486" customWidth="1"/>
    <col min="8968" max="8968" width="9.140625" style="486"/>
    <col min="8969" max="8969" width="14.140625" style="486" customWidth="1"/>
    <col min="8970" max="8970" width="36.5703125" style="486" customWidth="1"/>
    <col min="8971" max="9216" width="9.140625" style="486"/>
    <col min="9217" max="9217" width="3.85546875" style="486" customWidth="1"/>
    <col min="9218" max="9218" width="6" style="486" customWidth="1"/>
    <col min="9219" max="9219" width="45.7109375" style="486" customWidth="1"/>
    <col min="9220" max="9220" width="5.7109375" style="486" customWidth="1"/>
    <col min="9221" max="9221" width="10.5703125" style="486" customWidth="1"/>
    <col min="9222" max="9222" width="12.85546875" style="486" customWidth="1"/>
    <col min="9223" max="9223" width="14.5703125" style="486" customWidth="1"/>
    <col min="9224" max="9224" width="9.140625" style="486"/>
    <col min="9225" max="9225" width="14.140625" style="486" customWidth="1"/>
    <col min="9226" max="9226" width="36.5703125" style="486" customWidth="1"/>
    <col min="9227" max="9472" width="9.140625" style="486"/>
    <col min="9473" max="9473" width="3.85546875" style="486" customWidth="1"/>
    <col min="9474" max="9474" width="6" style="486" customWidth="1"/>
    <col min="9475" max="9475" width="45.7109375" style="486" customWidth="1"/>
    <col min="9476" max="9476" width="5.7109375" style="486" customWidth="1"/>
    <col min="9477" max="9477" width="10.5703125" style="486" customWidth="1"/>
    <col min="9478" max="9478" width="12.85546875" style="486" customWidth="1"/>
    <col min="9479" max="9479" width="14.5703125" style="486" customWidth="1"/>
    <col min="9480" max="9480" width="9.140625" style="486"/>
    <col min="9481" max="9481" width="14.140625" style="486" customWidth="1"/>
    <col min="9482" max="9482" width="36.5703125" style="486" customWidth="1"/>
    <col min="9483" max="9728" width="9.140625" style="486"/>
    <col min="9729" max="9729" width="3.85546875" style="486" customWidth="1"/>
    <col min="9730" max="9730" width="6" style="486" customWidth="1"/>
    <col min="9731" max="9731" width="45.7109375" style="486" customWidth="1"/>
    <col min="9732" max="9732" width="5.7109375" style="486" customWidth="1"/>
    <col min="9733" max="9733" width="10.5703125" style="486" customWidth="1"/>
    <col min="9734" max="9734" width="12.85546875" style="486" customWidth="1"/>
    <col min="9735" max="9735" width="14.5703125" style="486" customWidth="1"/>
    <col min="9736" max="9736" width="9.140625" style="486"/>
    <col min="9737" max="9737" width="14.140625" style="486" customWidth="1"/>
    <col min="9738" max="9738" width="36.5703125" style="486" customWidth="1"/>
    <col min="9739" max="9984" width="9.140625" style="486"/>
    <col min="9985" max="9985" width="3.85546875" style="486" customWidth="1"/>
    <col min="9986" max="9986" width="6" style="486" customWidth="1"/>
    <col min="9987" max="9987" width="45.7109375" style="486" customWidth="1"/>
    <col min="9988" max="9988" width="5.7109375" style="486" customWidth="1"/>
    <col min="9989" max="9989" width="10.5703125" style="486" customWidth="1"/>
    <col min="9990" max="9990" width="12.85546875" style="486" customWidth="1"/>
    <col min="9991" max="9991" width="14.5703125" style="486" customWidth="1"/>
    <col min="9992" max="9992" width="9.140625" style="486"/>
    <col min="9993" max="9993" width="14.140625" style="486" customWidth="1"/>
    <col min="9994" max="9994" width="36.5703125" style="486" customWidth="1"/>
    <col min="9995" max="10240" width="9.140625" style="486"/>
    <col min="10241" max="10241" width="3.85546875" style="486" customWidth="1"/>
    <col min="10242" max="10242" width="6" style="486" customWidth="1"/>
    <col min="10243" max="10243" width="45.7109375" style="486" customWidth="1"/>
    <col min="10244" max="10244" width="5.7109375" style="486" customWidth="1"/>
    <col min="10245" max="10245" width="10.5703125" style="486" customWidth="1"/>
    <col min="10246" max="10246" width="12.85546875" style="486" customWidth="1"/>
    <col min="10247" max="10247" width="14.5703125" style="486" customWidth="1"/>
    <col min="10248" max="10248" width="9.140625" style="486"/>
    <col min="10249" max="10249" width="14.140625" style="486" customWidth="1"/>
    <col min="10250" max="10250" width="36.5703125" style="486" customWidth="1"/>
    <col min="10251" max="10496" width="9.140625" style="486"/>
    <col min="10497" max="10497" width="3.85546875" style="486" customWidth="1"/>
    <col min="10498" max="10498" width="6" style="486" customWidth="1"/>
    <col min="10499" max="10499" width="45.7109375" style="486" customWidth="1"/>
    <col min="10500" max="10500" width="5.7109375" style="486" customWidth="1"/>
    <col min="10501" max="10501" width="10.5703125" style="486" customWidth="1"/>
    <col min="10502" max="10502" width="12.85546875" style="486" customWidth="1"/>
    <col min="10503" max="10503" width="14.5703125" style="486" customWidth="1"/>
    <col min="10504" max="10504" width="9.140625" style="486"/>
    <col min="10505" max="10505" width="14.140625" style="486" customWidth="1"/>
    <col min="10506" max="10506" width="36.5703125" style="486" customWidth="1"/>
    <col min="10507" max="10752" width="9.140625" style="486"/>
    <col min="10753" max="10753" width="3.85546875" style="486" customWidth="1"/>
    <col min="10754" max="10754" width="6" style="486" customWidth="1"/>
    <col min="10755" max="10755" width="45.7109375" style="486" customWidth="1"/>
    <col min="10756" max="10756" width="5.7109375" style="486" customWidth="1"/>
    <col min="10757" max="10757" width="10.5703125" style="486" customWidth="1"/>
    <col min="10758" max="10758" width="12.85546875" style="486" customWidth="1"/>
    <col min="10759" max="10759" width="14.5703125" style="486" customWidth="1"/>
    <col min="10760" max="10760" width="9.140625" style="486"/>
    <col min="10761" max="10761" width="14.140625" style="486" customWidth="1"/>
    <col min="10762" max="10762" width="36.5703125" style="486" customWidth="1"/>
    <col min="10763" max="11008" width="9.140625" style="486"/>
    <col min="11009" max="11009" width="3.85546875" style="486" customWidth="1"/>
    <col min="11010" max="11010" width="6" style="486" customWidth="1"/>
    <col min="11011" max="11011" width="45.7109375" style="486" customWidth="1"/>
    <col min="11012" max="11012" width="5.7109375" style="486" customWidth="1"/>
    <col min="11013" max="11013" width="10.5703125" style="486" customWidth="1"/>
    <col min="11014" max="11014" width="12.85546875" style="486" customWidth="1"/>
    <col min="11015" max="11015" width="14.5703125" style="486" customWidth="1"/>
    <col min="11016" max="11016" width="9.140625" style="486"/>
    <col min="11017" max="11017" width="14.140625" style="486" customWidth="1"/>
    <col min="11018" max="11018" width="36.5703125" style="486" customWidth="1"/>
    <col min="11019" max="11264" width="9.140625" style="486"/>
    <col min="11265" max="11265" width="3.85546875" style="486" customWidth="1"/>
    <col min="11266" max="11266" width="6" style="486" customWidth="1"/>
    <col min="11267" max="11267" width="45.7109375" style="486" customWidth="1"/>
    <col min="11268" max="11268" width="5.7109375" style="486" customWidth="1"/>
    <col min="11269" max="11269" width="10.5703125" style="486" customWidth="1"/>
    <col min="11270" max="11270" width="12.85546875" style="486" customWidth="1"/>
    <col min="11271" max="11271" width="14.5703125" style="486" customWidth="1"/>
    <col min="11272" max="11272" width="9.140625" style="486"/>
    <col min="11273" max="11273" width="14.140625" style="486" customWidth="1"/>
    <col min="11274" max="11274" width="36.5703125" style="486" customWidth="1"/>
    <col min="11275" max="11520" width="9.140625" style="486"/>
    <col min="11521" max="11521" width="3.85546875" style="486" customWidth="1"/>
    <col min="11522" max="11522" width="6" style="486" customWidth="1"/>
    <col min="11523" max="11523" width="45.7109375" style="486" customWidth="1"/>
    <col min="11524" max="11524" width="5.7109375" style="486" customWidth="1"/>
    <col min="11525" max="11525" width="10.5703125" style="486" customWidth="1"/>
    <col min="11526" max="11526" width="12.85546875" style="486" customWidth="1"/>
    <col min="11527" max="11527" width="14.5703125" style="486" customWidth="1"/>
    <col min="11528" max="11528" width="9.140625" style="486"/>
    <col min="11529" max="11529" width="14.140625" style="486" customWidth="1"/>
    <col min="11530" max="11530" width="36.5703125" style="486" customWidth="1"/>
    <col min="11531" max="11776" width="9.140625" style="486"/>
    <col min="11777" max="11777" width="3.85546875" style="486" customWidth="1"/>
    <col min="11778" max="11778" width="6" style="486" customWidth="1"/>
    <col min="11779" max="11779" width="45.7109375" style="486" customWidth="1"/>
    <col min="11780" max="11780" width="5.7109375" style="486" customWidth="1"/>
    <col min="11781" max="11781" width="10.5703125" style="486" customWidth="1"/>
    <col min="11782" max="11782" width="12.85546875" style="486" customWidth="1"/>
    <col min="11783" max="11783" width="14.5703125" style="486" customWidth="1"/>
    <col min="11784" max="11784" width="9.140625" style="486"/>
    <col min="11785" max="11785" width="14.140625" style="486" customWidth="1"/>
    <col min="11786" max="11786" width="36.5703125" style="486" customWidth="1"/>
    <col min="11787" max="12032" width="9.140625" style="486"/>
    <col min="12033" max="12033" width="3.85546875" style="486" customWidth="1"/>
    <col min="12034" max="12034" width="6" style="486" customWidth="1"/>
    <col min="12035" max="12035" width="45.7109375" style="486" customWidth="1"/>
    <col min="12036" max="12036" width="5.7109375" style="486" customWidth="1"/>
    <col min="12037" max="12037" width="10.5703125" style="486" customWidth="1"/>
    <col min="12038" max="12038" width="12.85546875" style="486" customWidth="1"/>
    <col min="12039" max="12039" width="14.5703125" style="486" customWidth="1"/>
    <col min="12040" max="12040" width="9.140625" style="486"/>
    <col min="12041" max="12041" width="14.140625" style="486" customWidth="1"/>
    <col min="12042" max="12042" width="36.5703125" style="486" customWidth="1"/>
    <col min="12043" max="12288" width="9.140625" style="486"/>
    <col min="12289" max="12289" width="3.85546875" style="486" customWidth="1"/>
    <col min="12290" max="12290" width="6" style="486" customWidth="1"/>
    <col min="12291" max="12291" width="45.7109375" style="486" customWidth="1"/>
    <col min="12292" max="12292" width="5.7109375" style="486" customWidth="1"/>
    <col min="12293" max="12293" width="10.5703125" style="486" customWidth="1"/>
    <col min="12294" max="12294" width="12.85546875" style="486" customWidth="1"/>
    <col min="12295" max="12295" width="14.5703125" style="486" customWidth="1"/>
    <col min="12296" max="12296" width="9.140625" style="486"/>
    <col min="12297" max="12297" width="14.140625" style="486" customWidth="1"/>
    <col min="12298" max="12298" width="36.5703125" style="486" customWidth="1"/>
    <col min="12299" max="12544" width="9.140625" style="486"/>
    <col min="12545" max="12545" width="3.85546875" style="486" customWidth="1"/>
    <col min="12546" max="12546" width="6" style="486" customWidth="1"/>
    <col min="12547" max="12547" width="45.7109375" style="486" customWidth="1"/>
    <col min="12548" max="12548" width="5.7109375" style="486" customWidth="1"/>
    <col min="12549" max="12549" width="10.5703125" style="486" customWidth="1"/>
    <col min="12550" max="12550" width="12.85546875" style="486" customWidth="1"/>
    <col min="12551" max="12551" width="14.5703125" style="486" customWidth="1"/>
    <col min="12552" max="12552" width="9.140625" style="486"/>
    <col min="12553" max="12553" width="14.140625" style="486" customWidth="1"/>
    <col min="12554" max="12554" width="36.5703125" style="486" customWidth="1"/>
    <col min="12555" max="12800" width="9.140625" style="486"/>
    <col min="12801" max="12801" width="3.85546875" style="486" customWidth="1"/>
    <col min="12802" max="12802" width="6" style="486" customWidth="1"/>
    <col min="12803" max="12803" width="45.7109375" style="486" customWidth="1"/>
    <col min="12804" max="12804" width="5.7109375" style="486" customWidth="1"/>
    <col min="12805" max="12805" width="10.5703125" style="486" customWidth="1"/>
    <col min="12806" max="12806" width="12.85546875" style="486" customWidth="1"/>
    <col min="12807" max="12807" width="14.5703125" style="486" customWidth="1"/>
    <col min="12808" max="12808" width="9.140625" style="486"/>
    <col min="12809" max="12809" width="14.140625" style="486" customWidth="1"/>
    <col min="12810" max="12810" width="36.5703125" style="486" customWidth="1"/>
    <col min="12811" max="13056" width="9.140625" style="486"/>
    <col min="13057" max="13057" width="3.85546875" style="486" customWidth="1"/>
    <col min="13058" max="13058" width="6" style="486" customWidth="1"/>
    <col min="13059" max="13059" width="45.7109375" style="486" customWidth="1"/>
    <col min="13060" max="13060" width="5.7109375" style="486" customWidth="1"/>
    <col min="13061" max="13061" width="10.5703125" style="486" customWidth="1"/>
    <col min="13062" max="13062" width="12.85546875" style="486" customWidth="1"/>
    <col min="13063" max="13063" width="14.5703125" style="486" customWidth="1"/>
    <col min="13064" max="13064" width="9.140625" style="486"/>
    <col min="13065" max="13065" width="14.140625" style="486" customWidth="1"/>
    <col min="13066" max="13066" width="36.5703125" style="486" customWidth="1"/>
    <col min="13067" max="13312" width="9.140625" style="486"/>
    <col min="13313" max="13313" width="3.85546875" style="486" customWidth="1"/>
    <col min="13314" max="13314" width="6" style="486" customWidth="1"/>
    <col min="13315" max="13315" width="45.7109375" style="486" customWidth="1"/>
    <col min="13316" max="13316" width="5.7109375" style="486" customWidth="1"/>
    <col min="13317" max="13317" width="10.5703125" style="486" customWidth="1"/>
    <col min="13318" max="13318" width="12.85546875" style="486" customWidth="1"/>
    <col min="13319" max="13319" width="14.5703125" style="486" customWidth="1"/>
    <col min="13320" max="13320" width="9.140625" style="486"/>
    <col min="13321" max="13321" width="14.140625" style="486" customWidth="1"/>
    <col min="13322" max="13322" width="36.5703125" style="486" customWidth="1"/>
    <col min="13323" max="13568" width="9.140625" style="486"/>
    <col min="13569" max="13569" width="3.85546875" style="486" customWidth="1"/>
    <col min="13570" max="13570" width="6" style="486" customWidth="1"/>
    <col min="13571" max="13571" width="45.7109375" style="486" customWidth="1"/>
    <col min="13572" max="13572" width="5.7109375" style="486" customWidth="1"/>
    <col min="13573" max="13573" width="10.5703125" style="486" customWidth="1"/>
    <col min="13574" max="13574" width="12.85546875" style="486" customWidth="1"/>
    <col min="13575" max="13575" width="14.5703125" style="486" customWidth="1"/>
    <col min="13576" max="13576" width="9.140625" style="486"/>
    <col min="13577" max="13577" width="14.140625" style="486" customWidth="1"/>
    <col min="13578" max="13578" width="36.5703125" style="486" customWidth="1"/>
    <col min="13579" max="13824" width="9.140625" style="486"/>
    <col min="13825" max="13825" width="3.85546875" style="486" customWidth="1"/>
    <col min="13826" max="13826" width="6" style="486" customWidth="1"/>
    <col min="13827" max="13827" width="45.7109375" style="486" customWidth="1"/>
    <col min="13828" max="13828" width="5.7109375" style="486" customWidth="1"/>
    <col min="13829" max="13829" width="10.5703125" style="486" customWidth="1"/>
    <col min="13830" max="13830" width="12.85546875" style="486" customWidth="1"/>
    <col min="13831" max="13831" width="14.5703125" style="486" customWidth="1"/>
    <col min="13832" max="13832" width="9.140625" style="486"/>
    <col min="13833" max="13833" width="14.140625" style="486" customWidth="1"/>
    <col min="13834" max="13834" width="36.5703125" style="486" customWidth="1"/>
    <col min="13835" max="14080" width="9.140625" style="486"/>
    <col min="14081" max="14081" width="3.85546875" style="486" customWidth="1"/>
    <col min="14082" max="14082" width="6" style="486" customWidth="1"/>
    <col min="14083" max="14083" width="45.7109375" style="486" customWidth="1"/>
    <col min="14084" max="14084" width="5.7109375" style="486" customWidth="1"/>
    <col min="14085" max="14085" width="10.5703125" style="486" customWidth="1"/>
    <col min="14086" max="14086" width="12.85546875" style="486" customWidth="1"/>
    <col min="14087" max="14087" width="14.5703125" style="486" customWidth="1"/>
    <col min="14088" max="14088" width="9.140625" style="486"/>
    <col min="14089" max="14089" width="14.140625" style="486" customWidth="1"/>
    <col min="14090" max="14090" width="36.5703125" style="486" customWidth="1"/>
    <col min="14091" max="14336" width="9.140625" style="486"/>
    <col min="14337" max="14337" width="3.85546875" style="486" customWidth="1"/>
    <col min="14338" max="14338" width="6" style="486" customWidth="1"/>
    <col min="14339" max="14339" width="45.7109375" style="486" customWidth="1"/>
    <col min="14340" max="14340" width="5.7109375" style="486" customWidth="1"/>
    <col min="14341" max="14341" width="10.5703125" style="486" customWidth="1"/>
    <col min="14342" max="14342" width="12.85546875" style="486" customWidth="1"/>
    <col min="14343" max="14343" width="14.5703125" style="486" customWidth="1"/>
    <col min="14344" max="14344" width="9.140625" style="486"/>
    <col min="14345" max="14345" width="14.140625" style="486" customWidth="1"/>
    <col min="14346" max="14346" width="36.5703125" style="486" customWidth="1"/>
    <col min="14347" max="14592" width="9.140625" style="486"/>
    <col min="14593" max="14593" width="3.85546875" style="486" customWidth="1"/>
    <col min="14594" max="14594" width="6" style="486" customWidth="1"/>
    <col min="14595" max="14595" width="45.7109375" style="486" customWidth="1"/>
    <col min="14596" max="14596" width="5.7109375" style="486" customWidth="1"/>
    <col min="14597" max="14597" width="10.5703125" style="486" customWidth="1"/>
    <col min="14598" max="14598" width="12.85546875" style="486" customWidth="1"/>
    <col min="14599" max="14599" width="14.5703125" style="486" customWidth="1"/>
    <col min="14600" max="14600" width="9.140625" style="486"/>
    <col min="14601" max="14601" width="14.140625" style="486" customWidth="1"/>
    <col min="14602" max="14602" width="36.5703125" style="486" customWidth="1"/>
    <col min="14603" max="14848" width="9.140625" style="486"/>
    <col min="14849" max="14849" width="3.85546875" style="486" customWidth="1"/>
    <col min="14850" max="14850" width="6" style="486" customWidth="1"/>
    <col min="14851" max="14851" width="45.7109375" style="486" customWidth="1"/>
    <col min="14852" max="14852" width="5.7109375" style="486" customWidth="1"/>
    <col min="14853" max="14853" width="10.5703125" style="486" customWidth="1"/>
    <col min="14854" max="14854" width="12.85546875" style="486" customWidth="1"/>
    <col min="14855" max="14855" width="14.5703125" style="486" customWidth="1"/>
    <col min="14856" max="14856" width="9.140625" style="486"/>
    <col min="14857" max="14857" width="14.140625" style="486" customWidth="1"/>
    <col min="14858" max="14858" width="36.5703125" style="486" customWidth="1"/>
    <col min="14859" max="15104" width="9.140625" style="486"/>
    <col min="15105" max="15105" width="3.85546875" style="486" customWidth="1"/>
    <col min="15106" max="15106" width="6" style="486" customWidth="1"/>
    <col min="15107" max="15107" width="45.7109375" style="486" customWidth="1"/>
    <col min="15108" max="15108" width="5.7109375" style="486" customWidth="1"/>
    <col min="15109" max="15109" width="10.5703125" style="486" customWidth="1"/>
    <col min="15110" max="15110" width="12.85546875" style="486" customWidth="1"/>
    <col min="15111" max="15111" width="14.5703125" style="486" customWidth="1"/>
    <col min="15112" max="15112" width="9.140625" style="486"/>
    <col min="15113" max="15113" width="14.140625" style="486" customWidth="1"/>
    <col min="15114" max="15114" width="36.5703125" style="486" customWidth="1"/>
    <col min="15115" max="15360" width="9.140625" style="486"/>
    <col min="15361" max="15361" width="3.85546875" style="486" customWidth="1"/>
    <col min="15362" max="15362" width="6" style="486" customWidth="1"/>
    <col min="15363" max="15363" width="45.7109375" style="486" customWidth="1"/>
    <col min="15364" max="15364" width="5.7109375" style="486" customWidth="1"/>
    <col min="15365" max="15365" width="10.5703125" style="486" customWidth="1"/>
    <col min="15366" max="15366" width="12.85546875" style="486" customWidth="1"/>
    <col min="15367" max="15367" width="14.5703125" style="486" customWidth="1"/>
    <col min="15368" max="15368" width="9.140625" style="486"/>
    <col min="15369" max="15369" width="14.140625" style="486" customWidth="1"/>
    <col min="15370" max="15370" width="36.5703125" style="486" customWidth="1"/>
    <col min="15371" max="15616" width="9.140625" style="486"/>
    <col min="15617" max="15617" width="3.85546875" style="486" customWidth="1"/>
    <col min="15618" max="15618" width="6" style="486" customWidth="1"/>
    <col min="15619" max="15619" width="45.7109375" style="486" customWidth="1"/>
    <col min="15620" max="15620" width="5.7109375" style="486" customWidth="1"/>
    <col min="15621" max="15621" width="10.5703125" style="486" customWidth="1"/>
    <col min="15622" max="15622" width="12.85546875" style="486" customWidth="1"/>
    <col min="15623" max="15623" width="14.5703125" style="486" customWidth="1"/>
    <col min="15624" max="15624" width="9.140625" style="486"/>
    <col min="15625" max="15625" width="14.140625" style="486" customWidth="1"/>
    <col min="15626" max="15626" width="36.5703125" style="486" customWidth="1"/>
    <col min="15627" max="15872" width="9.140625" style="486"/>
    <col min="15873" max="15873" width="3.85546875" style="486" customWidth="1"/>
    <col min="15874" max="15874" width="6" style="486" customWidth="1"/>
    <col min="15875" max="15875" width="45.7109375" style="486" customWidth="1"/>
    <col min="15876" max="15876" width="5.7109375" style="486" customWidth="1"/>
    <col min="15877" max="15877" width="10.5703125" style="486" customWidth="1"/>
    <col min="15878" max="15878" width="12.85546875" style="486" customWidth="1"/>
    <col min="15879" max="15879" width="14.5703125" style="486" customWidth="1"/>
    <col min="15880" max="15880" width="9.140625" style="486"/>
    <col min="15881" max="15881" width="14.140625" style="486" customWidth="1"/>
    <col min="15882" max="15882" width="36.5703125" style="486" customWidth="1"/>
    <col min="15883" max="16128" width="9.140625" style="486"/>
    <col min="16129" max="16129" width="3.85546875" style="486" customWidth="1"/>
    <col min="16130" max="16130" width="6" style="486" customWidth="1"/>
    <col min="16131" max="16131" width="45.7109375" style="486" customWidth="1"/>
    <col min="16132" max="16132" width="5.7109375" style="486" customWidth="1"/>
    <col min="16133" max="16133" width="10.5703125" style="486" customWidth="1"/>
    <col min="16134" max="16134" width="12.85546875" style="486" customWidth="1"/>
    <col min="16135" max="16135" width="14.5703125" style="486" customWidth="1"/>
    <col min="16136" max="16136" width="9.140625" style="486"/>
    <col min="16137" max="16137" width="14.140625" style="486" customWidth="1"/>
    <col min="16138" max="16138" width="36.5703125" style="486" customWidth="1"/>
    <col min="16139" max="16384" width="9.140625" style="486"/>
  </cols>
  <sheetData>
    <row r="1" spans="1:8" s="623" customFormat="1">
      <c r="B1" s="624"/>
      <c r="C1" s="624"/>
    </row>
    <row r="2" spans="1:8" s="623" customFormat="1">
      <c r="B2" s="624"/>
      <c r="C2" s="624"/>
    </row>
    <row r="3" spans="1:8" s="623" customFormat="1">
      <c r="B3" s="624"/>
      <c r="C3" s="624"/>
    </row>
    <row r="4" spans="1:8" s="623" customFormat="1">
      <c r="B4" s="624"/>
      <c r="C4" s="624"/>
    </row>
    <row r="5" spans="1:8" s="623" customFormat="1">
      <c r="B5" s="624"/>
      <c r="C5" s="624"/>
    </row>
    <row r="6" spans="1:8" s="623" customFormat="1">
      <c r="B6" s="624"/>
      <c r="C6" s="624"/>
    </row>
    <row r="7" spans="1:8" s="623" customFormat="1">
      <c r="B7" s="624"/>
      <c r="C7" s="624"/>
    </row>
    <row r="8" spans="1:8" s="623" customFormat="1" ht="15" customHeight="1">
      <c r="B8" s="624"/>
      <c r="C8" s="624"/>
      <c r="F8" s="1568" t="s">
        <v>4237</v>
      </c>
      <c r="G8" s="1568"/>
    </row>
    <row r="9" spans="1:8" s="623" customFormat="1" ht="14.25">
      <c r="B9" s="624"/>
      <c r="C9" s="624"/>
      <c r="G9" s="1370"/>
    </row>
    <row r="10" spans="1:8" ht="51">
      <c r="A10" s="485" t="s">
        <v>3564</v>
      </c>
      <c r="B10" s="485" t="s">
        <v>3565</v>
      </c>
      <c r="C10" s="485" t="s">
        <v>4070</v>
      </c>
      <c r="D10" s="625" t="s">
        <v>3567</v>
      </c>
      <c r="E10" s="626" t="s">
        <v>3566</v>
      </c>
      <c r="F10" s="627" t="s">
        <v>3568</v>
      </c>
      <c r="G10" s="627" t="s">
        <v>3575</v>
      </c>
    </row>
    <row r="11" spans="1:8">
      <c r="A11" s="488"/>
      <c r="B11" s="489" t="s">
        <v>3309</v>
      </c>
      <c r="C11" s="489"/>
      <c r="D11" s="628"/>
      <c r="E11" s="629"/>
      <c r="F11" s="630"/>
      <c r="G11" s="631"/>
      <c r="H11" s="632"/>
    </row>
    <row r="12" spans="1:8" ht="25.5">
      <c r="A12" s="488"/>
      <c r="B12" s="489" t="s">
        <v>3310</v>
      </c>
      <c r="C12" s="489"/>
      <c r="D12" s="628"/>
      <c r="E12" s="629"/>
      <c r="F12" s="630"/>
      <c r="G12" s="631"/>
      <c r="H12" s="632"/>
    </row>
    <row r="13" spans="1:8" ht="25.5">
      <c r="A13" s="488"/>
      <c r="B13" s="489" t="s">
        <v>3311</v>
      </c>
      <c r="C13" s="489"/>
      <c r="D13" s="628"/>
      <c r="E13" s="629"/>
      <c r="F13" s="630"/>
      <c r="G13" s="631"/>
      <c r="H13" s="632"/>
    </row>
    <row r="14" spans="1:8" ht="32.25" customHeight="1">
      <c r="A14" s="488"/>
      <c r="B14" s="489" t="s">
        <v>3312</v>
      </c>
      <c r="C14" s="489"/>
      <c r="D14" s="628"/>
      <c r="E14" s="629"/>
      <c r="F14" s="630"/>
      <c r="G14" s="631"/>
      <c r="H14" s="632"/>
    </row>
    <row r="15" spans="1:8" ht="38.25">
      <c r="A15" s="488"/>
      <c r="B15" s="489" t="s">
        <v>3313</v>
      </c>
      <c r="C15" s="489"/>
      <c r="D15" s="628"/>
      <c r="E15" s="629"/>
      <c r="F15" s="630"/>
      <c r="G15" s="631"/>
      <c r="H15" s="632"/>
    </row>
    <row r="16" spans="1:8" ht="38.25">
      <c r="A16" s="488"/>
      <c r="B16" s="489" t="s">
        <v>3314</v>
      </c>
      <c r="C16" s="489"/>
      <c r="D16" s="628"/>
      <c r="E16" s="629"/>
      <c r="F16" s="630"/>
      <c r="G16" s="631"/>
      <c r="H16" s="632"/>
    </row>
    <row r="17" spans="1:9" ht="51">
      <c r="A17" s="488"/>
      <c r="B17" s="489" t="s">
        <v>3315</v>
      </c>
      <c r="C17" s="489"/>
      <c r="D17" s="628"/>
      <c r="E17" s="629"/>
      <c r="F17" s="630"/>
      <c r="G17" s="631"/>
      <c r="H17" s="632"/>
    </row>
    <row r="18" spans="1:9" ht="51">
      <c r="A18" s="488"/>
      <c r="B18" s="489" t="s">
        <v>3316</v>
      </c>
      <c r="C18" s="489"/>
      <c r="D18" s="628"/>
      <c r="E18" s="629"/>
      <c r="F18" s="630"/>
      <c r="G18" s="631"/>
      <c r="H18" s="632"/>
    </row>
    <row r="19" spans="1:9" ht="42" customHeight="1">
      <c r="A19" s="488"/>
      <c r="B19" s="489" t="s">
        <v>3317</v>
      </c>
      <c r="C19" s="489"/>
      <c r="D19" s="628"/>
      <c r="E19" s="629"/>
      <c r="F19" s="630"/>
      <c r="G19" s="631"/>
      <c r="H19" s="632"/>
    </row>
    <row r="20" spans="1:9">
      <c r="A20" s="490" t="s">
        <v>179</v>
      </c>
      <c r="B20" s="490" t="s">
        <v>864</v>
      </c>
      <c r="C20" s="490"/>
      <c r="D20" s="491"/>
      <c r="E20" s="492"/>
      <c r="F20" s="493"/>
      <c r="G20" s="494"/>
    </row>
    <row r="21" spans="1:9">
      <c r="A21" s="488"/>
      <c r="B21" s="490"/>
      <c r="C21" s="490"/>
      <c r="D21" s="491"/>
      <c r="E21" s="492"/>
      <c r="F21" s="493"/>
      <c r="G21" s="494"/>
    </row>
    <row r="22" spans="1:9">
      <c r="A22" s="490" t="s">
        <v>1114</v>
      </c>
      <c r="B22" s="490" t="s">
        <v>863</v>
      </c>
      <c r="C22" s="490"/>
      <c r="D22" s="491"/>
      <c r="E22" s="492"/>
      <c r="F22" s="493"/>
      <c r="G22" s="494"/>
    </row>
    <row r="23" spans="1:9">
      <c r="A23" s="488"/>
      <c r="B23" s="490" t="s">
        <v>1395</v>
      </c>
      <c r="C23" s="1138"/>
      <c r="D23" s="491"/>
      <c r="E23" s="492"/>
      <c r="F23" s="493"/>
      <c r="G23" s="494"/>
    </row>
    <row r="24" spans="1:9">
      <c r="A24" s="488"/>
      <c r="B24" s="490"/>
      <c r="C24" s="1138"/>
      <c r="D24" s="491"/>
      <c r="E24" s="492"/>
      <c r="F24" s="493"/>
      <c r="G24" s="494"/>
    </row>
    <row r="25" spans="1:9" ht="38.25">
      <c r="A25" s="495">
        <v>1</v>
      </c>
      <c r="B25" s="496" t="s">
        <v>1394</v>
      </c>
      <c r="C25" s="1139"/>
      <c r="D25" s="491"/>
      <c r="E25" s="492"/>
      <c r="F25" s="493"/>
      <c r="G25" s="494"/>
    </row>
    <row r="26" spans="1:9">
      <c r="A26" s="495"/>
      <c r="B26" s="496"/>
      <c r="C26" s="1139"/>
      <c r="D26" s="491"/>
      <c r="E26" s="492"/>
      <c r="F26" s="497"/>
      <c r="G26" s="494"/>
    </row>
    <row r="27" spans="1:9" ht="120" customHeight="1">
      <c r="A27" s="498" t="s">
        <v>166</v>
      </c>
      <c r="B27" s="499" t="s">
        <v>1393</v>
      </c>
      <c r="C27" s="1140"/>
      <c r="D27" s="491"/>
      <c r="E27" s="492"/>
      <c r="F27" s="500"/>
      <c r="G27" s="501"/>
      <c r="H27" s="502"/>
    </row>
    <row r="28" spans="1:9" ht="25.5">
      <c r="A28" s="498"/>
      <c r="B28" s="489" t="s">
        <v>1392</v>
      </c>
      <c r="C28" s="1141"/>
      <c r="D28" s="503" t="s">
        <v>296</v>
      </c>
      <c r="E28" s="504">
        <v>308</v>
      </c>
      <c r="F28" s="505">
        <v>0</v>
      </c>
      <c r="G28" s="506">
        <f>E28*F28</f>
        <v>0</v>
      </c>
      <c r="H28" s="502"/>
      <c r="I28" s="507"/>
    </row>
    <row r="29" spans="1:9">
      <c r="A29" s="498"/>
      <c r="B29" s="489"/>
      <c r="C29" s="1141"/>
      <c r="D29" s="503"/>
      <c r="E29" s="504"/>
      <c r="F29" s="505"/>
      <c r="G29" s="506"/>
      <c r="H29" s="502"/>
    </row>
    <row r="30" spans="1:9" ht="153">
      <c r="A30" s="498" t="s">
        <v>165</v>
      </c>
      <c r="B30" s="499" t="s">
        <v>1391</v>
      </c>
      <c r="C30" s="1140"/>
      <c r="D30" s="503"/>
      <c r="E30" s="504"/>
      <c r="F30" s="505"/>
      <c r="G30" s="506"/>
      <c r="H30" s="502"/>
    </row>
    <row r="31" spans="1:9" ht="25.5">
      <c r="A31" s="498"/>
      <c r="B31" s="508" t="s">
        <v>1390</v>
      </c>
      <c r="C31" s="1142"/>
      <c r="D31" s="503" t="s">
        <v>296</v>
      </c>
      <c r="E31" s="504">
        <v>100</v>
      </c>
      <c r="F31" s="505">
        <v>0</v>
      </c>
      <c r="G31" s="506">
        <f>E31*F31</f>
        <v>0</v>
      </c>
      <c r="H31" s="502"/>
    </row>
    <row r="32" spans="1:9">
      <c r="A32" s="498"/>
      <c r="B32" s="496"/>
      <c r="C32" s="1139"/>
      <c r="D32" s="503"/>
      <c r="E32" s="504"/>
      <c r="F32" s="505"/>
      <c r="G32" s="506"/>
      <c r="H32" s="502"/>
    </row>
    <row r="33" spans="1:8" ht="153">
      <c r="A33" s="498" t="s">
        <v>164</v>
      </c>
      <c r="B33" s="499" t="s">
        <v>1389</v>
      </c>
      <c r="C33" s="1140"/>
      <c r="D33" s="503"/>
      <c r="E33" s="504"/>
      <c r="F33" s="505"/>
      <c r="G33" s="506"/>
      <c r="H33" s="502"/>
    </row>
    <row r="34" spans="1:8" ht="25.5">
      <c r="A34" s="498"/>
      <c r="B34" s="508" t="s">
        <v>1388</v>
      </c>
      <c r="C34" s="1142"/>
      <c r="D34" s="503" t="s">
        <v>296</v>
      </c>
      <c r="E34" s="504">
        <v>47</v>
      </c>
      <c r="F34" s="505">
        <v>0</v>
      </c>
      <c r="G34" s="506">
        <f>E34*F34</f>
        <v>0</v>
      </c>
      <c r="H34" s="502"/>
    </row>
    <row r="35" spans="1:8">
      <c r="A35" s="498"/>
      <c r="B35" s="508"/>
      <c r="C35" s="1142"/>
      <c r="D35" s="503"/>
      <c r="E35" s="504"/>
      <c r="F35" s="505"/>
      <c r="G35" s="506"/>
      <c r="H35" s="502"/>
    </row>
    <row r="36" spans="1:8">
      <c r="A36" s="498"/>
      <c r="B36" s="508" t="s">
        <v>1387</v>
      </c>
      <c r="C36" s="1142"/>
      <c r="D36" s="503" t="s">
        <v>296</v>
      </c>
      <c r="E36" s="504">
        <v>47</v>
      </c>
      <c r="F36" s="505">
        <v>0</v>
      </c>
      <c r="G36" s="506">
        <f>E36*F36</f>
        <v>0</v>
      </c>
      <c r="H36" s="502"/>
    </row>
    <row r="37" spans="1:8">
      <c r="A37" s="490"/>
      <c r="B37" s="490"/>
      <c r="C37" s="1138"/>
      <c r="D37" s="503"/>
      <c r="E37" s="504"/>
      <c r="F37" s="509"/>
      <c r="G37" s="510"/>
    </row>
    <row r="38" spans="1:8" ht="178.5">
      <c r="A38" s="498" t="s">
        <v>163</v>
      </c>
      <c r="B38" s="499" t="s">
        <v>1386</v>
      </c>
      <c r="C38" s="1140"/>
      <c r="D38" s="503"/>
      <c r="E38" s="504"/>
      <c r="F38" s="505"/>
      <c r="G38" s="506"/>
      <c r="H38" s="502"/>
    </row>
    <row r="39" spans="1:8" ht="25.5">
      <c r="A39" s="498"/>
      <c r="B39" s="508" t="s">
        <v>1385</v>
      </c>
      <c r="C39" s="1142"/>
      <c r="D39" s="503" t="s">
        <v>296</v>
      </c>
      <c r="E39" s="504">
        <v>92</v>
      </c>
      <c r="F39" s="505">
        <v>0</v>
      </c>
      <c r="G39" s="506">
        <f>E39*F39</f>
        <v>0</v>
      </c>
      <c r="H39" s="502"/>
    </row>
    <row r="40" spans="1:8">
      <c r="A40" s="498"/>
      <c r="B40" s="496"/>
      <c r="C40" s="1139"/>
      <c r="D40" s="503"/>
      <c r="E40" s="504"/>
      <c r="F40" s="505"/>
      <c r="G40" s="506"/>
      <c r="H40" s="502"/>
    </row>
    <row r="41" spans="1:8" ht="165.75">
      <c r="A41" s="498" t="s">
        <v>162</v>
      </c>
      <c r="B41" s="511" t="s">
        <v>1384</v>
      </c>
      <c r="C41" s="1143"/>
      <c r="D41" s="503"/>
      <c r="E41" s="504"/>
      <c r="F41" s="505"/>
      <c r="G41" s="506"/>
      <c r="H41" s="502"/>
    </row>
    <row r="42" spans="1:8" ht="25.5">
      <c r="A42" s="498"/>
      <c r="B42" s="512" t="s">
        <v>1383</v>
      </c>
      <c r="C42" s="1144"/>
      <c r="D42" s="503" t="s">
        <v>296</v>
      </c>
      <c r="E42" s="504">
        <v>48</v>
      </c>
      <c r="F42" s="505">
        <v>0</v>
      </c>
      <c r="G42" s="506">
        <f>E42*F42</f>
        <v>0</v>
      </c>
      <c r="H42" s="502"/>
    </row>
    <row r="43" spans="1:8">
      <c r="A43" s="498"/>
      <c r="B43" s="496"/>
      <c r="C43" s="1139"/>
      <c r="D43" s="503"/>
      <c r="E43" s="504"/>
      <c r="F43" s="505"/>
      <c r="G43" s="506"/>
      <c r="H43" s="502"/>
    </row>
    <row r="44" spans="1:8" ht="108.75" customHeight="1">
      <c r="A44" s="498" t="s">
        <v>221</v>
      </c>
      <c r="B44" s="496" t="s">
        <v>1382</v>
      </c>
      <c r="C44" s="1139"/>
      <c r="D44" s="503"/>
      <c r="E44" s="504"/>
      <c r="F44" s="505"/>
      <c r="G44" s="506"/>
      <c r="H44" s="502"/>
    </row>
    <row r="45" spans="1:8" ht="25.5">
      <c r="A45" s="498"/>
      <c r="B45" s="489" t="s">
        <v>1381</v>
      </c>
      <c r="C45" s="1141"/>
      <c r="D45" s="503" t="s">
        <v>296</v>
      </c>
      <c r="E45" s="504">
        <v>24</v>
      </c>
      <c r="F45" s="505">
        <v>0</v>
      </c>
      <c r="G45" s="506">
        <f>E45*F45</f>
        <v>0</v>
      </c>
      <c r="H45" s="502"/>
    </row>
    <row r="46" spans="1:8">
      <c r="A46" s="498"/>
      <c r="B46" s="496"/>
      <c r="C46" s="1139"/>
      <c r="D46" s="503"/>
      <c r="E46" s="504"/>
      <c r="F46" s="505"/>
      <c r="G46" s="506"/>
      <c r="H46" s="502"/>
    </row>
    <row r="47" spans="1:8" ht="136.5" customHeight="1">
      <c r="A47" s="498" t="s">
        <v>1380</v>
      </c>
      <c r="B47" s="499" t="s">
        <v>1379</v>
      </c>
      <c r="C47" s="1140"/>
      <c r="D47" s="503"/>
      <c r="E47" s="504"/>
      <c r="F47" s="505"/>
      <c r="G47" s="506"/>
      <c r="H47" s="502"/>
    </row>
    <row r="48" spans="1:8">
      <c r="A48" s="498"/>
      <c r="B48" s="508" t="s">
        <v>1378</v>
      </c>
      <c r="C48" s="1142"/>
      <c r="D48" s="503" t="s">
        <v>296</v>
      </c>
      <c r="E48" s="504">
        <v>26</v>
      </c>
      <c r="F48" s="505">
        <v>0</v>
      </c>
      <c r="G48" s="506">
        <f>E48*F48</f>
        <v>0</v>
      </c>
      <c r="H48" s="502"/>
    </row>
    <row r="49" spans="1:8">
      <c r="A49" s="498"/>
      <c r="B49" s="496"/>
      <c r="C49" s="1139"/>
      <c r="D49" s="503"/>
      <c r="E49" s="504"/>
      <c r="F49" s="505"/>
      <c r="G49" s="506"/>
      <c r="H49" s="502"/>
    </row>
    <row r="50" spans="1:8" ht="153">
      <c r="A50" s="498" t="s">
        <v>1377</v>
      </c>
      <c r="B50" s="496" t="s">
        <v>1376</v>
      </c>
      <c r="C50" s="1139"/>
      <c r="D50" s="503"/>
      <c r="E50" s="504"/>
      <c r="F50" s="505"/>
      <c r="G50" s="506"/>
      <c r="H50" s="502"/>
    </row>
    <row r="51" spans="1:8" ht="25.5">
      <c r="A51" s="498"/>
      <c r="B51" s="489" t="s">
        <v>1375</v>
      </c>
      <c r="C51" s="1141"/>
      <c r="D51" s="503" t="s">
        <v>296</v>
      </c>
      <c r="E51" s="504">
        <v>52</v>
      </c>
      <c r="F51" s="505">
        <v>0</v>
      </c>
      <c r="G51" s="506">
        <f>E51*F51</f>
        <v>0</v>
      </c>
      <c r="H51" s="502"/>
    </row>
    <row r="52" spans="1:8">
      <c r="A52" s="498"/>
      <c r="B52" s="496"/>
      <c r="C52" s="1139"/>
      <c r="D52" s="503"/>
      <c r="E52" s="504"/>
      <c r="F52" s="505"/>
      <c r="G52" s="506"/>
      <c r="H52" s="502"/>
    </row>
    <row r="53" spans="1:8" ht="159.75" customHeight="1">
      <c r="A53" s="498" t="s">
        <v>1374</v>
      </c>
      <c r="B53" s="496" t="s">
        <v>1373</v>
      </c>
      <c r="C53" s="1139"/>
      <c r="D53" s="503"/>
      <c r="E53" s="504"/>
      <c r="F53" s="505"/>
      <c r="G53" s="506"/>
      <c r="H53" s="502"/>
    </row>
    <row r="54" spans="1:8" ht="25.5">
      <c r="A54" s="495"/>
      <c r="B54" s="489" t="s">
        <v>1372</v>
      </c>
      <c r="C54" s="1141"/>
      <c r="D54" s="503" t="s">
        <v>296</v>
      </c>
      <c r="E54" s="504">
        <v>26</v>
      </c>
      <c r="F54" s="505">
        <v>0</v>
      </c>
      <c r="G54" s="506">
        <f>E54*F54</f>
        <v>0</v>
      </c>
      <c r="H54" s="502"/>
    </row>
    <row r="55" spans="1:8">
      <c r="A55" s="495"/>
      <c r="B55" s="489"/>
      <c r="C55" s="1141"/>
      <c r="D55" s="503"/>
      <c r="E55" s="504"/>
      <c r="F55" s="505"/>
      <c r="G55" s="506"/>
      <c r="H55" s="502"/>
    </row>
    <row r="56" spans="1:8">
      <c r="A56" s="495"/>
      <c r="B56" s="489"/>
      <c r="C56" s="1141"/>
      <c r="D56" s="503"/>
      <c r="E56" s="504"/>
      <c r="F56" s="505"/>
      <c r="G56" s="506"/>
      <c r="H56" s="502"/>
    </row>
    <row r="57" spans="1:8" ht="165.75">
      <c r="A57" s="498" t="s">
        <v>226</v>
      </c>
      <c r="B57" s="513" t="s">
        <v>1371</v>
      </c>
      <c r="C57" s="1145"/>
      <c r="D57" s="503"/>
      <c r="E57" s="504"/>
      <c r="F57" s="505"/>
      <c r="G57" s="506"/>
      <c r="H57" s="502"/>
    </row>
    <row r="58" spans="1:8" ht="25.5">
      <c r="A58" s="495"/>
      <c r="B58" s="489" t="s">
        <v>1370</v>
      </c>
      <c r="C58" s="1141"/>
      <c r="D58" s="503" t="s">
        <v>296</v>
      </c>
      <c r="E58" s="504">
        <v>49</v>
      </c>
      <c r="F58" s="505">
        <v>0</v>
      </c>
      <c r="G58" s="506">
        <f>E58*F58</f>
        <v>0</v>
      </c>
      <c r="H58" s="502"/>
    </row>
    <row r="59" spans="1:8">
      <c r="A59" s="495"/>
      <c r="B59" s="489"/>
      <c r="C59" s="1141"/>
      <c r="D59" s="503"/>
      <c r="E59" s="504"/>
      <c r="F59" s="505"/>
      <c r="G59" s="506"/>
      <c r="H59" s="502"/>
    </row>
    <row r="60" spans="1:8" ht="114.75">
      <c r="A60" s="498" t="s">
        <v>1369</v>
      </c>
      <c r="B60" s="513" t="s">
        <v>1368</v>
      </c>
      <c r="C60" s="1145"/>
      <c r="D60" s="503"/>
      <c r="E60" s="504"/>
      <c r="F60" s="505"/>
      <c r="G60" s="506"/>
      <c r="H60" s="502"/>
    </row>
    <row r="61" spans="1:8">
      <c r="A61" s="495"/>
      <c r="B61" s="514" t="s">
        <v>1367</v>
      </c>
      <c r="C61" s="1146"/>
      <c r="D61" s="503" t="s">
        <v>296</v>
      </c>
      <c r="E61" s="504">
        <v>10</v>
      </c>
      <c r="F61" s="505">
        <v>0</v>
      </c>
      <c r="G61" s="506">
        <f>E61*F61</f>
        <v>0</v>
      </c>
      <c r="H61" s="502"/>
    </row>
    <row r="62" spans="1:8">
      <c r="A62" s="495"/>
      <c r="B62" s="489"/>
      <c r="C62" s="1141"/>
      <c r="D62" s="503"/>
      <c r="E62" s="504"/>
      <c r="F62" s="505"/>
      <c r="G62" s="506"/>
      <c r="H62" s="502"/>
    </row>
    <row r="63" spans="1:8" ht="131.25" customHeight="1">
      <c r="A63" s="498" t="s">
        <v>225</v>
      </c>
      <c r="B63" s="513" t="s">
        <v>1366</v>
      </c>
      <c r="C63" s="1145"/>
      <c r="D63" s="503"/>
      <c r="E63" s="504"/>
      <c r="F63" s="505"/>
      <c r="G63" s="506"/>
      <c r="H63" s="502"/>
    </row>
    <row r="64" spans="1:8" ht="25.5">
      <c r="A64" s="495"/>
      <c r="B64" s="514" t="s">
        <v>1365</v>
      </c>
      <c r="C64" s="1146"/>
      <c r="D64" s="503" t="s">
        <v>296</v>
      </c>
      <c r="E64" s="504">
        <v>58</v>
      </c>
      <c r="F64" s="505">
        <v>0</v>
      </c>
      <c r="G64" s="506">
        <f>E64*F64</f>
        <v>0</v>
      </c>
      <c r="H64" s="502"/>
    </row>
    <row r="65" spans="1:8">
      <c r="A65" s="495"/>
      <c r="B65" s="489"/>
      <c r="C65" s="1141"/>
      <c r="D65" s="503"/>
      <c r="E65" s="504"/>
      <c r="F65" s="505"/>
      <c r="G65" s="506"/>
      <c r="H65" s="502"/>
    </row>
    <row r="66" spans="1:8" ht="140.25">
      <c r="A66" s="498" t="s">
        <v>1364</v>
      </c>
      <c r="B66" s="496" t="s">
        <v>1363</v>
      </c>
      <c r="C66" s="1139"/>
      <c r="D66" s="503"/>
      <c r="E66" s="504"/>
      <c r="F66" s="505"/>
      <c r="G66" s="506"/>
      <c r="H66" s="502"/>
    </row>
    <row r="67" spans="1:8">
      <c r="A67" s="495"/>
      <c r="B67" s="514" t="s">
        <v>1362</v>
      </c>
      <c r="C67" s="1146"/>
      <c r="D67" s="503" t="s">
        <v>296</v>
      </c>
      <c r="E67" s="504">
        <v>7</v>
      </c>
      <c r="F67" s="505">
        <v>0</v>
      </c>
      <c r="G67" s="506">
        <f>E67*F67</f>
        <v>0</v>
      </c>
      <c r="H67" s="502"/>
    </row>
    <row r="68" spans="1:8">
      <c r="A68" s="495"/>
      <c r="B68" s="489"/>
      <c r="C68" s="1141"/>
      <c r="D68" s="503"/>
      <c r="E68" s="504"/>
      <c r="F68" s="505"/>
      <c r="G68" s="506"/>
      <c r="H68" s="502"/>
    </row>
    <row r="69" spans="1:8" ht="51">
      <c r="A69" s="498" t="s">
        <v>1361</v>
      </c>
      <c r="B69" s="496" t="s">
        <v>1360</v>
      </c>
      <c r="C69" s="1139"/>
      <c r="D69" s="503"/>
      <c r="E69" s="504"/>
      <c r="F69" s="505"/>
      <c r="G69" s="506"/>
      <c r="H69" s="502"/>
    </row>
    <row r="70" spans="1:8">
      <c r="A70" s="495"/>
      <c r="B70" s="514" t="s">
        <v>1359</v>
      </c>
      <c r="C70" s="1146"/>
      <c r="D70" s="503" t="s">
        <v>438</v>
      </c>
      <c r="E70" s="504">
        <v>80</v>
      </c>
      <c r="F70" s="505">
        <v>0</v>
      </c>
      <c r="G70" s="506">
        <f>E70*F70</f>
        <v>0</v>
      </c>
      <c r="H70" s="502"/>
    </row>
    <row r="71" spans="1:8">
      <c r="A71" s="495"/>
      <c r="B71" s="514" t="s">
        <v>1358</v>
      </c>
      <c r="C71" s="1146"/>
      <c r="D71" s="503" t="s">
        <v>296</v>
      </c>
      <c r="E71" s="504">
        <v>8</v>
      </c>
      <c r="F71" s="505">
        <v>0</v>
      </c>
      <c r="G71" s="506">
        <f>E71*F71</f>
        <v>0</v>
      </c>
      <c r="H71" s="502"/>
    </row>
    <row r="72" spans="1:8">
      <c r="A72" s="495"/>
      <c r="B72" s="514"/>
      <c r="C72" s="514"/>
      <c r="D72" s="503"/>
      <c r="E72" s="504"/>
      <c r="F72" s="505"/>
      <c r="G72" s="506"/>
      <c r="H72" s="502"/>
    </row>
    <row r="73" spans="1:8">
      <c r="A73" s="515"/>
      <c r="B73" s="516" t="s">
        <v>1357</v>
      </c>
      <c r="C73" s="516"/>
      <c r="D73" s="517"/>
      <c r="E73" s="518"/>
      <c r="F73" s="519"/>
      <c r="G73" s="520">
        <f>SUM(G27:G72)</f>
        <v>0</v>
      </c>
    </row>
    <row r="74" spans="1:8">
      <c r="A74" s="495"/>
      <c r="B74" s="496"/>
      <c r="C74" s="496"/>
      <c r="D74" s="503"/>
      <c r="E74" s="504"/>
      <c r="F74" s="505"/>
      <c r="G74" s="506"/>
    </row>
    <row r="75" spans="1:8">
      <c r="A75" s="488"/>
      <c r="B75" s="490" t="s">
        <v>1356</v>
      </c>
      <c r="C75" s="1138"/>
      <c r="D75" s="503"/>
      <c r="E75" s="504"/>
      <c r="F75" s="509"/>
      <c r="G75" s="510"/>
    </row>
    <row r="76" spans="1:8">
      <c r="A76" s="488"/>
      <c r="B76" s="490"/>
      <c r="C76" s="1138"/>
      <c r="D76" s="503"/>
      <c r="E76" s="504"/>
      <c r="F76" s="509"/>
      <c r="G76" s="510"/>
    </row>
    <row r="77" spans="1:8" ht="38.25">
      <c r="A77" s="495"/>
      <c r="B77" s="496" t="s">
        <v>1355</v>
      </c>
      <c r="C77" s="1139"/>
      <c r="D77" s="503"/>
      <c r="E77" s="504"/>
      <c r="F77" s="509"/>
      <c r="G77" s="510"/>
    </row>
    <row r="78" spans="1:8">
      <c r="A78" s="495"/>
      <c r="B78" s="496"/>
      <c r="C78" s="1139"/>
      <c r="D78" s="503"/>
      <c r="E78" s="504"/>
      <c r="F78" s="505"/>
      <c r="G78" s="506"/>
    </row>
    <row r="79" spans="1:8" ht="178.5" customHeight="1">
      <c r="A79" s="495">
        <v>1</v>
      </c>
      <c r="B79" s="496" t="s">
        <v>1351</v>
      </c>
      <c r="C79" s="1139"/>
      <c r="D79" s="503"/>
      <c r="E79" s="504"/>
      <c r="F79" s="505"/>
      <c r="G79" s="506"/>
    </row>
    <row r="80" spans="1:8" ht="25.5">
      <c r="A80" s="495"/>
      <c r="B80" s="489" t="s">
        <v>1354</v>
      </c>
      <c r="C80" s="1141"/>
      <c r="D80" s="503" t="s">
        <v>296</v>
      </c>
      <c r="E80" s="504">
        <v>1</v>
      </c>
      <c r="F80" s="505">
        <v>0</v>
      </c>
      <c r="G80" s="506">
        <f>E80*F80</f>
        <v>0</v>
      </c>
    </row>
    <row r="81" spans="1:7">
      <c r="A81" s="495"/>
      <c r="B81" s="496"/>
      <c r="C81" s="1139"/>
      <c r="D81" s="503"/>
      <c r="E81" s="504"/>
      <c r="F81" s="505"/>
      <c r="G81" s="506"/>
    </row>
    <row r="82" spans="1:7" ht="114.75" customHeight="1">
      <c r="A82" s="495">
        <v>2</v>
      </c>
      <c r="B82" s="496" t="s">
        <v>1353</v>
      </c>
      <c r="C82" s="1139"/>
      <c r="D82" s="503"/>
      <c r="E82" s="504"/>
      <c r="F82" s="505"/>
      <c r="G82" s="506"/>
    </row>
    <row r="83" spans="1:7">
      <c r="A83" s="495"/>
      <c r="B83" s="489" t="s">
        <v>1352</v>
      </c>
      <c r="C83" s="1141"/>
      <c r="D83" s="503" t="s">
        <v>296</v>
      </c>
      <c r="E83" s="504">
        <v>1</v>
      </c>
      <c r="F83" s="505">
        <v>0</v>
      </c>
      <c r="G83" s="506">
        <f>E83*F83</f>
        <v>0</v>
      </c>
    </row>
    <row r="84" spans="1:7">
      <c r="A84" s="495"/>
      <c r="B84" s="496"/>
      <c r="C84" s="1139"/>
      <c r="D84" s="503"/>
      <c r="E84" s="504"/>
      <c r="F84" s="505"/>
      <c r="G84" s="506"/>
    </row>
    <row r="85" spans="1:7" ht="173.25" customHeight="1">
      <c r="A85" s="495">
        <v>3</v>
      </c>
      <c r="B85" s="496" t="s">
        <v>1351</v>
      </c>
      <c r="C85" s="1139"/>
      <c r="D85" s="503"/>
      <c r="E85" s="504"/>
      <c r="F85" s="505"/>
      <c r="G85" s="506"/>
    </row>
    <row r="86" spans="1:7" ht="25.5">
      <c r="A86" s="495"/>
      <c r="B86" s="489" t="s">
        <v>1350</v>
      </c>
      <c r="C86" s="1141"/>
      <c r="D86" s="503" t="s">
        <v>296</v>
      </c>
      <c r="E86" s="504">
        <v>2</v>
      </c>
      <c r="F86" s="505">
        <v>0</v>
      </c>
      <c r="G86" s="506">
        <f>E86*F86</f>
        <v>0</v>
      </c>
    </row>
    <row r="87" spans="1:7">
      <c r="A87" s="495"/>
      <c r="B87" s="496"/>
      <c r="C87" s="1139"/>
      <c r="D87" s="503"/>
      <c r="E87" s="504"/>
      <c r="F87" s="505"/>
      <c r="G87" s="506"/>
    </row>
    <row r="88" spans="1:7" ht="102">
      <c r="A88" s="495">
        <v>4</v>
      </c>
      <c r="B88" s="496" t="s">
        <v>1349</v>
      </c>
      <c r="C88" s="1139"/>
      <c r="D88" s="503"/>
      <c r="E88" s="504"/>
      <c r="F88" s="505"/>
      <c r="G88" s="506"/>
    </row>
    <row r="89" spans="1:7">
      <c r="A89" s="495"/>
      <c r="B89" s="489" t="s">
        <v>1348</v>
      </c>
      <c r="C89" s="1141"/>
      <c r="D89" s="503" t="s">
        <v>296</v>
      </c>
      <c r="E89" s="504">
        <v>3</v>
      </c>
      <c r="F89" s="505">
        <v>0</v>
      </c>
      <c r="G89" s="506">
        <f>E89*F89</f>
        <v>0</v>
      </c>
    </row>
    <row r="90" spans="1:7">
      <c r="A90" s="495"/>
      <c r="B90" s="496"/>
      <c r="C90" s="1139"/>
      <c r="D90" s="503"/>
      <c r="E90" s="504"/>
      <c r="F90" s="505"/>
      <c r="G90" s="506"/>
    </row>
    <row r="91" spans="1:7" ht="38.25">
      <c r="A91" s="495">
        <v>5</v>
      </c>
      <c r="B91" s="496" t="s">
        <v>1347</v>
      </c>
      <c r="C91" s="1139"/>
      <c r="D91" s="503"/>
      <c r="E91" s="504"/>
      <c r="F91" s="505"/>
      <c r="G91" s="506"/>
    </row>
    <row r="92" spans="1:7">
      <c r="A92" s="495"/>
      <c r="B92" s="489" t="s">
        <v>1346</v>
      </c>
      <c r="C92" s="1141"/>
      <c r="D92" s="503" t="s">
        <v>296</v>
      </c>
      <c r="E92" s="504">
        <v>3</v>
      </c>
      <c r="F92" s="505">
        <v>0</v>
      </c>
      <c r="G92" s="506">
        <f>E92*F92</f>
        <v>0</v>
      </c>
    </row>
    <row r="93" spans="1:7">
      <c r="A93" s="495"/>
      <c r="B93" s="496"/>
      <c r="C93" s="1139"/>
      <c r="D93" s="503"/>
      <c r="E93" s="504"/>
      <c r="F93" s="505"/>
      <c r="G93" s="506"/>
    </row>
    <row r="94" spans="1:7" ht="51">
      <c r="A94" s="495">
        <v>6</v>
      </c>
      <c r="B94" s="496" t="s">
        <v>1345</v>
      </c>
      <c r="C94" s="1139"/>
      <c r="D94" s="503"/>
      <c r="E94" s="504"/>
      <c r="F94" s="505"/>
      <c r="G94" s="506"/>
    </row>
    <row r="95" spans="1:7">
      <c r="A95" s="495"/>
      <c r="B95" s="489" t="s">
        <v>1344</v>
      </c>
      <c r="C95" s="1141"/>
      <c r="D95" s="503" t="s">
        <v>296</v>
      </c>
      <c r="E95" s="504">
        <v>6</v>
      </c>
      <c r="F95" s="505">
        <v>0</v>
      </c>
      <c r="G95" s="506">
        <f>E95*F95</f>
        <v>0</v>
      </c>
    </row>
    <row r="96" spans="1:7">
      <c r="A96" s="495"/>
      <c r="B96" s="496"/>
      <c r="C96" s="1139"/>
      <c r="D96" s="503"/>
      <c r="E96" s="504"/>
      <c r="F96" s="505"/>
      <c r="G96" s="506"/>
    </row>
    <row r="97" spans="1:7" ht="63.75">
      <c r="A97" s="495">
        <v>7</v>
      </c>
      <c r="B97" s="496" t="s">
        <v>1343</v>
      </c>
      <c r="C97" s="1139"/>
      <c r="D97" s="503"/>
      <c r="E97" s="504"/>
      <c r="F97" s="505"/>
      <c r="G97" s="506"/>
    </row>
    <row r="98" spans="1:7">
      <c r="A98" s="495"/>
      <c r="B98" s="489" t="s">
        <v>1342</v>
      </c>
      <c r="C98" s="1141"/>
      <c r="D98" s="503" t="s">
        <v>296</v>
      </c>
      <c r="E98" s="504">
        <v>1</v>
      </c>
      <c r="F98" s="505">
        <v>0</v>
      </c>
      <c r="G98" s="506">
        <f>E98*F98</f>
        <v>0</v>
      </c>
    </row>
    <row r="99" spans="1:7">
      <c r="A99" s="495"/>
      <c r="B99" s="496"/>
      <c r="C99" s="1139"/>
      <c r="D99" s="503"/>
      <c r="E99" s="504"/>
      <c r="F99" s="505"/>
      <c r="G99" s="506"/>
    </row>
    <row r="100" spans="1:7">
      <c r="A100" s="495">
        <v>8</v>
      </c>
      <c r="B100" s="496" t="s">
        <v>1341</v>
      </c>
      <c r="C100" s="1139"/>
      <c r="D100" s="503"/>
      <c r="E100" s="504"/>
      <c r="F100" s="505"/>
      <c r="G100" s="506"/>
    </row>
    <row r="101" spans="1:7">
      <c r="A101" s="495"/>
      <c r="B101" s="512" t="s">
        <v>1341</v>
      </c>
      <c r="C101" s="1144"/>
      <c r="D101" s="503" t="s">
        <v>380</v>
      </c>
      <c r="E101" s="504">
        <v>1</v>
      </c>
      <c r="F101" s="505">
        <v>0</v>
      </c>
      <c r="G101" s="506">
        <f>E101*F101</f>
        <v>0</v>
      </c>
    </row>
    <row r="102" spans="1:7">
      <c r="A102" s="495"/>
      <c r="B102" s="496"/>
      <c r="C102" s="1139"/>
      <c r="D102" s="503"/>
      <c r="E102" s="504"/>
      <c r="F102" s="505"/>
      <c r="G102" s="506"/>
    </row>
    <row r="103" spans="1:7" ht="38.25">
      <c r="A103" s="495">
        <v>9</v>
      </c>
      <c r="B103" s="496" t="s">
        <v>1340</v>
      </c>
      <c r="C103" s="1139"/>
      <c r="D103" s="503"/>
      <c r="E103" s="504"/>
      <c r="F103" s="505"/>
      <c r="G103" s="506"/>
    </row>
    <row r="104" spans="1:7">
      <c r="A104" s="495"/>
      <c r="B104" s="512" t="s">
        <v>1339</v>
      </c>
      <c r="C104" s="1144"/>
      <c r="D104" s="503" t="s">
        <v>380</v>
      </c>
      <c r="E104" s="504">
        <v>1</v>
      </c>
      <c r="F104" s="505">
        <v>0</v>
      </c>
      <c r="G104" s="506">
        <f>E104*F104</f>
        <v>0</v>
      </c>
    </row>
    <row r="105" spans="1:7">
      <c r="A105" s="495"/>
      <c r="B105" s="496"/>
      <c r="C105" s="1139"/>
      <c r="D105" s="503"/>
      <c r="E105" s="504"/>
      <c r="F105" s="505"/>
      <c r="G105" s="506"/>
    </row>
    <row r="106" spans="1:7" ht="38.25">
      <c r="A106" s="495">
        <v>10</v>
      </c>
      <c r="B106" s="496" t="s">
        <v>1338</v>
      </c>
      <c r="C106" s="1139"/>
      <c r="D106" s="503"/>
      <c r="E106" s="504"/>
      <c r="F106" s="505"/>
      <c r="G106" s="506"/>
    </row>
    <row r="107" spans="1:7">
      <c r="A107" s="495"/>
      <c r="B107" s="496"/>
      <c r="C107" s="1139"/>
      <c r="D107" s="503"/>
      <c r="E107" s="504"/>
      <c r="F107" s="505"/>
      <c r="G107" s="506"/>
    </row>
    <row r="108" spans="1:7" ht="203.25" customHeight="1">
      <c r="A108" s="498" t="s">
        <v>1337</v>
      </c>
      <c r="B108" s="496" t="s">
        <v>1332</v>
      </c>
      <c r="C108" s="1139"/>
      <c r="D108" s="503" t="s">
        <v>296</v>
      </c>
      <c r="E108" s="504">
        <v>11</v>
      </c>
      <c r="F108" s="505">
        <v>0</v>
      </c>
      <c r="G108" s="506">
        <f>E108*F108</f>
        <v>0</v>
      </c>
    </row>
    <row r="109" spans="1:7">
      <c r="A109" s="495"/>
      <c r="B109" s="496"/>
      <c r="C109" s="1139"/>
      <c r="D109" s="503"/>
      <c r="E109" s="504"/>
      <c r="F109" s="505"/>
      <c r="G109" s="506"/>
    </row>
    <row r="110" spans="1:7" ht="229.5">
      <c r="A110" s="498" t="s">
        <v>1336</v>
      </c>
      <c r="B110" s="496" t="s">
        <v>1332</v>
      </c>
      <c r="C110" s="1139"/>
      <c r="D110" s="503" t="s">
        <v>296</v>
      </c>
      <c r="E110" s="504">
        <v>3</v>
      </c>
      <c r="F110" s="505">
        <v>0</v>
      </c>
      <c r="G110" s="506">
        <f>E110*F110</f>
        <v>0</v>
      </c>
    </row>
    <row r="111" spans="1:7">
      <c r="A111" s="498"/>
      <c r="B111" s="511"/>
      <c r="C111" s="1143"/>
      <c r="D111" s="503"/>
      <c r="E111" s="504"/>
      <c r="F111" s="505"/>
      <c r="G111" s="506"/>
    </row>
    <row r="112" spans="1:7" ht="38.25">
      <c r="A112" s="498"/>
      <c r="B112" s="496" t="s">
        <v>1334</v>
      </c>
      <c r="C112" s="1139"/>
      <c r="D112" s="503" t="s">
        <v>296</v>
      </c>
      <c r="E112" s="504">
        <v>3</v>
      </c>
      <c r="F112" s="505">
        <v>0</v>
      </c>
      <c r="G112" s="506">
        <f>E112*F112</f>
        <v>0</v>
      </c>
    </row>
    <row r="113" spans="1:7">
      <c r="A113" s="495"/>
      <c r="B113" s="496"/>
      <c r="C113" s="1139"/>
      <c r="D113" s="503"/>
      <c r="E113" s="504"/>
      <c r="F113" s="505"/>
      <c r="G113" s="506"/>
    </row>
    <row r="114" spans="1:7" ht="202.5" customHeight="1">
      <c r="A114" s="498" t="s">
        <v>1335</v>
      </c>
      <c r="B114" s="496" t="s">
        <v>1332</v>
      </c>
      <c r="C114" s="1139"/>
      <c r="D114" s="503" t="s">
        <v>296</v>
      </c>
      <c r="E114" s="504">
        <v>1</v>
      </c>
      <c r="F114" s="505">
        <v>0</v>
      </c>
      <c r="G114" s="506">
        <f>E114*F114</f>
        <v>0</v>
      </c>
    </row>
    <row r="115" spans="1:7">
      <c r="A115" s="498"/>
      <c r="B115" s="511"/>
      <c r="C115" s="1143"/>
      <c r="D115" s="503"/>
      <c r="E115" s="504"/>
      <c r="F115" s="505"/>
      <c r="G115" s="506"/>
    </row>
    <row r="116" spans="1:7" ht="101.25" customHeight="1">
      <c r="A116" s="498"/>
      <c r="B116" s="496" t="s">
        <v>1331</v>
      </c>
      <c r="C116" s="1139"/>
      <c r="D116" s="503" t="s">
        <v>296</v>
      </c>
      <c r="E116" s="504">
        <v>1</v>
      </c>
      <c r="F116" s="505">
        <v>0</v>
      </c>
      <c r="G116" s="506">
        <f>E116*F116</f>
        <v>0</v>
      </c>
    </row>
    <row r="117" spans="1:7">
      <c r="A117" s="498"/>
      <c r="B117" s="496"/>
      <c r="C117" s="1139"/>
      <c r="D117" s="503"/>
      <c r="E117" s="504"/>
      <c r="F117" s="505"/>
      <c r="G117" s="506"/>
    </row>
    <row r="118" spans="1:7" ht="38.25">
      <c r="A118" s="498"/>
      <c r="B118" s="496" t="s">
        <v>1334</v>
      </c>
      <c r="C118" s="1139"/>
      <c r="D118" s="503" t="s">
        <v>296</v>
      </c>
      <c r="E118" s="504">
        <v>1</v>
      </c>
      <c r="F118" s="505">
        <v>0</v>
      </c>
      <c r="G118" s="506">
        <f>E118*F118</f>
        <v>0</v>
      </c>
    </row>
    <row r="119" spans="1:7">
      <c r="A119" s="495"/>
      <c r="B119" s="496"/>
      <c r="C119" s="1139"/>
      <c r="D119" s="503"/>
      <c r="E119" s="504"/>
      <c r="F119" s="505"/>
      <c r="G119" s="506"/>
    </row>
    <row r="120" spans="1:7" ht="203.25" customHeight="1">
      <c r="A120" s="498" t="s">
        <v>1333</v>
      </c>
      <c r="B120" s="496" t="s">
        <v>1332</v>
      </c>
      <c r="C120" s="1139"/>
      <c r="D120" s="503" t="s">
        <v>296</v>
      </c>
      <c r="E120" s="504">
        <v>1</v>
      </c>
      <c r="F120" s="505">
        <v>0</v>
      </c>
      <c r="G120" s="506">
        <f>E120*F120</f>
        <v>0</v>
      </c>
    </row>
    <row r="121" spans="1:7">
      <c r="A121" s="495"/>
      <c r="B121" s="496"/>
      <c r="C121" s="1139"/>
      <c r="D121" s="503"/>
      <c r="E121" s="504"/>
      <c r="F121" s="505"/>
      <c r="G121" s="506"/>
    </row>
    <row r="122" spans="1:7" ht="102">
      <c r="A122" s="495"/>
      <c r="B122" s="496" t="s">
        <v>1331</v>
      </c>
      <c r="C122" s="1139"/>
      <c r="D122" s="503" t="s">
        <v>296</v>
      </c>
      <c r="E122" s="504">
        <v>1</v>
      </c>
      <c r="F122" s="505">
        <v>0</v>
      </c>
      <c r="G122" s="506">
        <f>E122*F122</f>
        <v>0</v>
      </c>
    </row>
    <row r="123" spans="1:7">
      <c r="A123" s="495"/>
      <c r="B123" s="495"/>
      <c r="C123" s="1147"/>
      <c r="D123" s="503"/>
      <c r="E123" s="504"/>
      <c r="F123" s="505"/>
      <c r="G123" s="506"/>
    </row>
    <row r="124" spans="1:7" ht="51">
      <c r="A124" s="495"/>
      <c r="B124" s="496" t="s">
        <v>1330</v>
      </c>
      <c r="C124" s="1139"/>
      <c r="D124" s="503" t="s">
        <v>296</v>
      </c>
      <c r="E124" s="504">
        <v>1</v>
      </c>
      <c r="F124" s="505">
        <v>0</v>
      </c>
      <c r="G124" s="506">
        <f>E124*F124</f>
        <v>0</v>
      </c>
    </row>
    <row r="125" spans="1:7">
      <c r="A125" s="495"/>
      <c r="B125" s="496"/>
      <c r="C125" s="1139"/>
      <c r="D125" s="503"/>
      <c r="E125" s="504"/>
      <c r="F125" s="505"/>
      <c r="G125" s="506"/>
    </row>
    <row r="126" spans="1:7" ht="157.5" customHeight="1">
      <c r="A126" s="498" t="s">
        <v>1329</v>
      </c>
      <c r="B126" s="496" t="s">
        <v>1323</v>
      </c>
      <c r="C126" s="1139"/>
      <c r="D126" s="503" t="s">
        <v>296</v>
      </c>
      <c r="E126" s="504">
        <v>4</v>
      </c>
      <c r="F126" s="505">
        <v>0</v>
      </c>
      <c r="G126" s="506">
        <f>E126*F126</f>
        <v>0</v>
      </c>
    </row>
    <row r="127" spans="1:7">
      <c r="A127" s="495"/>
      <c r="B127" s="496"/>
      <c r="C127" s="1139"/>
      <c r="D127" s="503"/>
      <c r="E127" s="504"/>
      <c r="F127" s="505"/>
      <c r="G127" s="506"/>
    </row>
    <row r="128" spans="1:7" ht="153">
      <c r="A128" s="495"/>
      <c r="B128" s="496" t="s">
        <v>1327</v>
      </c>
      <c r="C128" s="1139"/>
      <c r="D128" s="503" t="s">
        <v>296</v>
      </c>
      <c r="E128" s="504">
        <v>4</v>
      </c>
      <c r="F128" s="505">
        <v>0</v>
      </c>
      <c r="G128" s="506">
        <f>E128*F128</f>
        <v>0</v>
      </c>
    </row>
    <row r="129" spans="1:7">
      <c r="A129" s="495"/>
      <c r="B129" s="496"/>
      <c r="C129" s="1139"/>
      <c r="D129" s="503"/>
      <c r="E129" s="504"/>
      <c r="F129" s="505"/>
      <c r="G129" s="506"/>
    </row>
    <row r="130" spans="1:7" ht="178.5">
      <c r="A130" s="498" t="s">
        <v>1328</v>
      </c>
      <c r="B130" s="496" t="s">
        <v>1321</v>
      </c>
      <c r="C130" s="1139"/>
      <c r="D130" s="503" t="s">
        <v>296</v>
      </c>
      <c r="E130" s="504">
        <v>11</v>
      </c>
      <c r="F130" s="505">
        <v>0</v>
      </c>
      <c r="G130" s="506">
        <f>E130*F130</f>
        <v>0</v>
      </c>
    </row>
    <row r="131" spans="1:7">
      <c r="A131" s="495"/>
      <c r="B131" s="496"/>
      <c r="C131" s="1139"/>
      <c r="D131" s="503"/>
      <c r="E131" s="504"/>
      <c r="F131" s="505"/>
      <c r="G131" s="506"/>
    </row>
    <row r="132" spans="1:7" ht="124.5" customHeight="1">
      <c r="A132" s="495"/>
      <c r="B132" s="496" t="s">
        <v>1327</v>
      </c>
      <c r="C132" s="1139"/>
      <c r="D132" s="503" t="s">
        <v>296</v>
      </c>
      <c r="E132" s="504">
        <v>11</v>
      </c>
      <c r="F132" s="505">
        <v>0</v>
      </c>
      <c r="G132" s="506">
        <f>E132*F132</f>
        <v>0</v>
      </c>
    </row>
    <row r="133" spans="1:7">
      <c r="A133" s="495"/>
      <c r="B133" s="496"/>
      <c r="C133" s="1139"/>
      <c r="D133" s="503"/>
      <c r="E133" s="504"/>
      <c r="F133" s="505"/>
      <c r="G133" s="506"/>
    </row>
    <row r="134" spans="1:7" ht="191.25">
      <c r="A134" s="498" t="s">
        <v>1326</v>
      </c>
      <c r="B134" s="511" t="s">
        <v>1318</v>
      </c>
      <c r="C134" s="1143"/>
      <c r="D134" s="503" t="s">
        <v>296</v>
      </c>
      <c r="E134" s="504">
        <v>9</v>
      </c>
      <c r="F134" s="505">
        <v>0</v>
      </c>
      <c r="G134" s="506">
        <f>E134*F134</f>
        <v>0</v>
      </c>
    </row>
    <row r="135" spans="1:7">
      <c r="A135" s="495"/>
      <c r="B135" s="496"/>
      <c r="C135" s="1139"/>
      <c r="D135" s="503"/>
      <c r="E135" s="504"/>
      <c r="F135" s="505"/>
      <c r="G135" s="506"/>
    </row>
    <row r="136" spans="1:7" ht="178.5">
      <c r="A136" s="495"/>
      <c r="B136" s="496" t="s">
        <v>1325</v>
      </c>
      <c r="C136" s="1139"/>
      <c r="D136" s="503" t="s">
        <v>296</v>
      </c>
      <c r="E136" s="504">
        <v>9</v>
      </c>
      <c r="F136" s="505">
        <v>0</v>
      </c>
      <c r="G136" s="506">
        <f>E136*F136</f>
        <v>0</v>
      </c>
    </row>
    <row r="137" spans="1:7">
      <c r="A137" s="495"/>
      <c r="B137" s="496"/>
      <c r="C137" s="1139"/>
      <c r="D137" s="503"/>
      <c r="E137" s="504"/>
      <c r="F137" s="505"/>
      <c r="G137" s="506"/>
    </row>
    <row r="138" spans="1:7" ht="178.5">
      <c r="A138" s="498" t="s">
        <v>1324</v>
      </c>
      <c r="B138" s="511" t="s">
        <v>1323</v>
      </c>
      <c r="C138" s="1143"/>
      <c r="D138" s="503" t="s">
        <v>296</v>
      </c>
      <c r="E138" s="504">
        <v>4</v>
      </c>
      <c r="F138" s="505">
        <v>0</v>
      </c>
      <c r="G138" s="506">
        <f>E138*F138</f>
        <v>0</v>
      </c>
    </row>
    <row r="139" spans="1:7">
      <c r="A139" s="495"/>
      <c r="B139" s="496"/>
      <c r="C139" s="1139"/>
      <c r="D139" s="503"/>
      <c r="E139" s="504"/>
      <c r="F139" s="505"/>
      <c r="G139" s="506"/>
    </row>
    <row r="140" spans="1:7" ht="126.75" customHeight="1">
      <c r="A140" s="495"/>
      <c r="B140" s="511" t="s">
        <v>1320</v>
      </c>
      <c r="C140" s="1143"/>
      <c r="D140" s="503" t="s">
        <v>296</v>
      </c>
      <c r="E140" s="504">
        <v>4</v>
      </c>
      <c r="F140" s="505">
        <v>0</v>
      </c>
      <c r="G140" s="506">
        <f>E140*F140</f>
        <v>0</v>
      </c>
    </row>
    <row r="141" spans="1:7">
      <c r="A141" s="495"/>
      <c r="B141" s="496"/>
      <c r="C141" s="1139"/>
      <c r="D141" s="503"/>
      <c r="E141" s="504"/>
      <c r="F141" s="505"/>
      <c r="G141" s="506"/>
    </row>
    <row r="142" spans="1:7" ht="178.5">
      <c r="A142" s="498" t="s">
        <v>1322</v>
      </c>
      <c r="B142" s="496" t="s">
        <v>1321</v>
      </c>
      <c r="C142" s="1139"/>
      <c r="D142" s="503" t="s">
        <v>296</v>
      </c>
      <c r="E142" s="504">
        <v>20</v>
      </c>
      <c r="F142" s="505">
        <v>0</v>
      </c>
      <c r="G142" s="506">
        <f>E142*F142</f>
        <v>0</v>
      </c>
    </row>
    <row r="143" spans="1:7">
      <c r="A143" s="495"/>
      <c r="B143" s="496"/>
      <c r="C143" s="1139"/>
      <c r="D143" s="503"/>
      <c r="E143" s="504"/>
      <c r="F143" s="505"/>
      <c r="G143" s="506"/>
    </row>
    <row r="144" spans="1:7" ht="127.5" customHeight="1">
      <c r="A144" s="495"/>
      <c r="B144" s="496" t="s">
        <v>1320</v>
      </c>
      <c r="C144" s="1139"/>
      <c r="D144" s="503" t="s">
        <v>296</v>
      </c>
      <c r="E144" s="504">
        <v>20</v>
      </c>
      <c r="F144" s="505">
        <v>0</v>
      </c>
      <c r="G144" s="506">
        <f>E144*F144</f>
        <v>0</v>
      </c>
    </row>
    <row r="145" spans="1:7">
      <c r="A145" s="495"/>
      <c r="B145" s="496"/>
      <c r="C145" s="1139"/>
      <c r="D145" s="503"/>
      <c r="E145" s="504"/>
      <c r="F145" s="505"/>
      <c r="G145" s="506"/>
    </row>
    <row r="146" spans="1:7" ht="191.25">
      <c r="A146" s="498" t="s">
        <v>1319</v>
      </c>
      <c r="B146" s="496" t="s">
        <v>1318</v>
      </c>
      <c r="C146" s="1139"/>
      <c r="D146" s="503" t="s">
        <v>296</v>
      </c>
      <c r="E146" s="504">
        <v>6</v>
      </c>
      <c r="F146" s="505">
        <v>0</v>
      </c>
      <c r="G146" s="506">
        <f>E146*F146</f>
        <v>0</v>
      </c>
    </row>
    <row r="147" spans="1:7">
      <c r="A147" s="495"/>
      <c r="B147" s="496"/>
      <c r="C147" s="1139"/>
      <c r="D147" s="503"/>
      <c r="E147" s="504"/>
      <c r="F147" s="505"/>
      <c r="G147" s="506"/>
    </row>
    <row r="148" spans="1:7" ht="178.5">
      <c r="A148" s="495"/>
      <c r="B148" s="496" t="s">
        <v>1317</v>
      </c>
      <c r="C148" s="1139"/>
      <c r="D148" s="503" t="s">
        <v>296</v>
      </c>
      <c r="E148" s="504">
        <v>6</v>
      </c>
      <c r="F148" s="505">
        <v>0</v>
      </c>
      <c r="G148" s="506">
        <f>E148*F148</f>
        <v>0</v>
      </c>
    </row>
    <row r="149" spans="1:7">
      <c r="A149" s="495"/>
      <c r="B149" s="496"/>
      <c r="C149" s="1139"/>
      <c r="D149" s="503"/>
      <c r="E149" s="504"/>
      <c r="F149" s="505"/>
      <c r="G149" s="506"/>
    </row>
    <row r="150" spans="1:7" ht="191.25">
      <c r="A150" s="498" t="s">
        <v>1316</v>
      </c>
      <c r="B150" s="511" t="s">
        <v>1315</v>
      </c>
      <c r="C150" s="1143"/>
      <c r="D150" s="503" t="s">
        <v>296</v>
      </c>
      <c r="E150" s="504">
        <v>4</v>
      </c>
      <c r="F150" s="505">
        <v>0</v>
      </c>
      <c r="G150" s="506">
        <f>E150*F150</f>
        <v>0</v>
      </c>
    </row>
    <row r="151" spans="1:7">
      <c r="A151" s="495"/>
      <c r="B151" s="496"/>
      <c r="C151" s="1139"/>
      <c r="D151" s="503"/>
      <c r="E151" s="504"/>
      <c r="F151" s="505"/>
      <c r="G151" s="506"/>
    </row>
    <row r="152" spans="1:7" ht="141.75" customHeight="1">
      <c r="A152" s="498" t="s">
        <v>1314</v>
      </c>
      <c r="B152" s="496" t="s">
        <v>1313</v>
      </c>
      <c r="C152" s="1139"/>
      <c r="D152" s="503" t="s">
        <v>296</v>
      </c>
      <c r="E152" s="504">
        <v>16</v>
      </c>
      <c r="F152" s="505">
        <v>0</v>
      </c>
      <c r="G152" s="506">
        <f>E152*F152</f>
        <v>0</v>
      </c>
    </row>
    <row r="153" spans="1:7">
      <c r="A153" s="495"/>
      <c r="B153" s="496"/>
      <c r="C153" s="1139"/>
      <c r="D153" s="503"/>
      <c r="E153" s="504"/>
      <c r="F153" s="505"/>
      <c r="G153" s="506"/>
    </row>
    <row r="154" spans="1:7" ht="141.75" customHeight="1">
      <c r="A154" s="498" t="s">
        <v>1312</v>
      </c>
      <c r="B154" s="496" t="s">
        <v>1311</v>
      </c>
      <c r="C154" s="1139"/>
      <c r="D154" s="503" t="s">
        <v>296</v>
      </c>
      <c r="E154" s="504">
        <v>48</v>
      </c>
      <c r="F154" s="505">
        <v>0</v>
      </c>
      <c r="G154" s="506">
        <f>E154*F154</f>
        <v>0</v>
      </c>
    </row>
    <row r="155" spans="1:7">
      <c r="A155" s="495"/>
      <c r="B155" s="496"/>
      <c r="C155" s="1139"/>
      <c r="D155" s="503"/>
      <c r="E155" s="504"/>
      <c r="F155" s="505"/>
      <c r="G155" s="506"/>
    </row>
    <row r="156" spans="1:7" ht="141.75" customHeight="1">
      <c r="A156" s="498" t="s">
        <v>1310</v>
      </c>
      <c r="B156" s="511" t="s">
        <v>1309</v>
      </c>
      <c r="C156" s="1143"/>
      <c r="D156" s="503" t="s">
        <v>296</v>
      </c>
      <c r="E156" s="504">
        <v>8</v>
      </c>
      <c r="F156" s="505">
        <v>0</v>
      </c>
      <c r="G156" s="506">
        <f>E156*F156</f>
        <v>0</v>
      </c>
    </row>
    <row r="157" spans="1:7">
      <c r="A157" s="495"/>
      <c r="B157" s="496"/>
      <c r="C157" s="1139"/>
      <c r="D157" s="503"/>
      <c r="E157" s="504"/>
      <c r="F157" s="505"/>
      <c r="G157" s="506"/>
    </row>
    <row r="158" spans="1:7" ht="141.75" customHeight="1">
      <c r="A158" s="498" t="s">
        <v>1308</v>
      </c>
      <c r="B158" s="511" t="s">
        <v>1307</v>
      </c>
      <c r="C158" s="1143"/>
      <c r="D158" s="503" t="s">
        <v>296</v>
      </c>
      <c r="E158" s="504">
        <v>11</v>
      </c>
      <c r="F158" s="505">
        <v>0</v>
      </c>
      <c r="G158" s="506">
        <f>E158*F158</f>
        <v>0</v>
      </c>
    </row>
    <row r="159" spans="1:7">
      <c r="A159" s="495"/>
      <c r="B159" s="496"/>
      <c r="C159" s="1139"/>
      <c r="D159" s="503"/>
      <c r="E159" s="504"/>
      <c r="F159" s="505"/>
      <c r="G159" s="506"/>
    </row>
    <row r="160" spans="1:7" ht="141.75" customHeight="1">
      <c r="A160" s="498" t="s">
        <v>1306</v>
      </c>
      <c r="B160" s="511" t="s">
        <v>1305</v>
      </c>
      <c r="C160" s="1143"/>
      <c r="D160" s="503" t="s">
        <v>296</v>
      </c>
      <c r="E160" s="504">
        <v>9</v>
      </c>
      <c r="F160" s="505">
        <v>0</v>
      </c>
      <c r="G160" s="506">
        <f>E160*F160</f>
        <v>0</v>
      </c>
    </row>
    <row r="161" spans="1:7">
      <c r="A161" s="495"/>
      <c r="B161" s="496"/>
      <c r="C161" s="1139"/>
      <c r="D161" s="503"/>
      <c r="E161" s="504"/>
      <c r="F161" s="505"/>
      <c r="G161" s="506"/>
    </row>
    <row r="162" spans="1:7" ht="127.5">
      <c r="A162" s="498" t="s">
        <v>1304</v>
      </c>
      <c r="B162" s="511" t="s">
        <v>1301</v>
      </c>
      <c r="C162" s="1143"/>
      <c r="D162" s="503" t="s">
        <v>296</v>
      </c>
      <c r="E162" s="504">
        <v>1</v>
      </c>
      <c r="F162" s="505">
        <v>0</v>
      </c>
      <c r="G162" s="506">
        <f>E162*F162</f>
        <v>0</v>
      </c>
    </row>
    <row r="163" spans="1:7">
      <c r="A163" s="498"/>
      <c r="B163" s="511"/>
      <c r="C163" s="1143"/>
      <c r="D163" s="503"/>
      <c r="E163" s="504"/>
      <c r="F163" s="505"/>
      <c r="G163" s="506"/>
    </row>
    <row r="164" spans="1:7" ht="25.5">
      <c r="A164" s="498"/>
      <c r="B164" s="511" t="s">
        <v>1303</v>
      </c>
      <c r="C164" s="1143"/>
      <c r="D164" s="503" t="s">
        <v>296</v>
      </c>
      <c r="E164" s="504">
        <v>1</v>
      </c>
      <c r="F164" s="505">
        <v>0</v>
      </c>
      <c r="G164" s="506">
        <f>E164*F164</f>
        <v>0</v>
      </c>
    </row>
    <row r="165" spans="1:7">
      <c r="A165" s="495"/>
      <c r="B165" s="496"/>
      <c r="C165" s="1139"/>
      <c r="D165" s="503"/>
      <c r="E165" s="504"/>
      <c r="F165" s="505"/>
      <c r="G165" s="506"/>
    </row>
    <row r="166" spans="1:7" ht="127.5">
      <c r="A166" s="498" t="s">
        <v>1302</v>
      </c>
      <c r="B166" s="511" t="s">
        <v>1301</v>
      </c>
      <c r="C166" s="1143"/>
      <c r="D166" s="503" t="s">
        <v>296</v>
      </c>
      <c r="E166" s="504">
        <v>4</v>
      </c>
      <c r="F166" s="505">
        <v>0</v>
      </c>
      <c r="G166" s="506">
        <f>E166*F166</f>
        <v>0</v>
      </c>
    </row>
    <row r="167" spans="1:7">
      <c r="A167" s="495"/>
      <c r="B167" s="496"/>
      <c r="C167" s="1139"/>
      <c r="D167" s="503"/>
      <c r="E167" s="504"/>
      <c r="F167" s="505"/>
      <c r="G167" s="506"/>
    </row>
    <row r="168" spans="1:7" ht="25.5">
      <c r="A168" s="495"/>
      <c r="B168" s="511" t="s">
        <v>1300</v>
      </c>
      <c r="C168" s="1143"/>
      <c r="D168" s="503" t="s">
        <v>296</v>
      </c>
      <c r="E168" s="504">
        <v>4</v>
      </c>
      <c r="F168" s="505">
        <v>0</v>
      </c>
      <c r="G168" s="506">
        <f>E168*F168</f>
        <v>0</v>
      </c>
    </row>
    <row r="169" spans="1:7">
      <c r="A169" s="496"/>
      <c r="B169" s="521"/>
      <c r="C169" s="1148"/>
      <c r="D169" s="503"/>
      <c r="E169" s="504"/>
      <c r="F169" s="505"/>
      <c r="G169" s="506"/>
    </row>
    <row r="170" spans="1:7" ht="25.5">
      <c r="A170" s="495">
        <v>11</v>
      </c>
      <c r="B170" s="496" t="s">
        <v>1299</v>
      </c>
      <c r="C170" s="1139"/>
      <c r="D170" s="503" t="s">
        <v>380</v>
      </c>
      <c r="E170" s="504">
        <v>1</v>
      </c>
      <c r="F170" s="505">
        <v>0</v>
      </c>
      <c r="G170" s="506">
        <f>E170*F170</f>
        <v>0</v>
      </c>
    </row>
    <row r="171" spans="1:7">
      <c r="A171" s="488"/>
      <c r="B171" s="522"/>
      <c r="C171" s="522"/>
      <c r="D171" s="523"/>
      <c r="E171" s="524"/>
      <c r="F171" s="525"/>
      <c r="G171" s="526"/>
    </row>
    <row r="172" spans="1:7">
      <c r="A172" s="515"/>
      <c r="B172" s="516" t="s">
        <v>1298</v>
      </c>
      <c r="C172" s="516"/>
      <c r="D172" s="517"/>
      <c r="E172" s="518"/>
      <c r="F172" s="519"/>
      <c r="G172" s="520">
        <f>SUM(G80:G171)</f>
        <v>0</v>
      </c>
    </row>
    <row r="173" spans="1:7">
      <c r="A173" s="488"/>
      <c r="B173" s="496"/>
      <c r="C173" s="496"/>
      <c r="D173" s="523"/>
      <c r="E173" s="504"/>
      <c r="F173" s="525"/>
      <c r="G173" s="526"/>
    </row>
    <row r="174" spans="1:7">
      <c r="A174" s="488"/>
      <c r="B174" s="490" t="s">
        <v>1297</v>
      </c>
      <c r="C174" s="490"/>
      <c r="D174" s="503"/>
      <c r="E174" s="504"/>
      <c r="F174" s="509"/>
      <c r="G174" s="510"/>
    </row>
    <row r="175" spans="1:7">
      <c r="A175" s="488"/>
      <c r="B175" s="490"/>
      <c r="C175" s="490"/>
      <c r="D175" s="503"/>
      <c r="E175" s="504"/>
      <c r="F175" s="509"/>
      <c r="G175" s="510"/>
    </row>
    <row r="176" spans="1:7" ht="38.25">
      <c r="A176" s="495">
        <v>1</v>
      </c>
      <c r="B176" s="496" t="s">
        <v>1296</v>
      </c>
      <c r="C176" s="1139"/>
      <c r="D176" s="503"/>
      <c r="E176" s="504"/>
      <c r="F176" s="509"/>
      <c r="G176" s="510"/>
    </row>
    <row r="177" spans="1:8">
      <c r="A177" s="495"/>
      <c r="B177" s="496"/>
      <c r="C177" s="1139"/>
      <c r="D177" s="503"/>
      <c r="E177" s="504"/>
      <c r="F177" s="509"/>
      <c r="G177" s="510"/>
    </row>
    <row r="178" spans="1:8" ht="30.75" customHeight="1">
      <c r="A178" s="498" t="s">
        <v>1295</v>
      </c>
      <c r="B178" s="499" t="s">
        <v>3318</v>
      </c>
      <c r="C178" s="1140"/>
      <c r="D178" s="503"/>
      <c r="E178" s="527"/>
      <c r="F178" s="505"/>
      <c r="G178" s="506"/>
      <c r="H178" s="528"/>
    </row>
    <row r="179" spans="1:8">
      <c r="A179" s="498"/>
      <c r="B179" s="489" t="s">
        <v>1293</v>
      </c>
      <c r="C179" s="1141"/>
      <c r="D179" s="503" t="s">
        <v>296</v>
      </c>
      <c r="E179" s="527">
        <v>5</v>
      </c>
      <c r="F179" s="505">
        <v>0</v>
      </c>
      <c r="G179" s="506">
        <f>E179*F179</f>
        <v>0</v>
      </c>
      <c r="H179" s="528"/>
    </row>
    <row r="180" spans="1:8">
      <c r="A180" s="498"/>
      <c r="B180" s="489"/>
      <c r="C180" s="1141"/>
      <c r="D180" s="503"/>
      <c r="E180" s="527"/>
      <c r="F180" s="505"/>
      <c r="G180" s="506"/>
      <c r="H180" s="528"/>
    </row>
    <row r="181" spans="1:8">
      <c r="A181" s="498"/>
      <c r="B181" s="489"/>
      <c r="C181" s="1141"/>
      <c r="D181" s="503"/>
      <c r="E181" s="527"/>
      <c r="F181" s="505"/>
      <c r="G181" s="506"/>
      <c r="H181" s="528"/>
    </row>
    <row r="182" spans="1:8" ht="30.75" customHeight="1">
      <c r="A182" s="498" t="s">
        <v>1294</v>
      </c>
      <c r="B182" s="499" t="s">
        <v>3319</v>
      </c>
      <c r="C182" s="1140"/>
      <c r="D182" s="503"/>
      <c r="E182" s="527"/>
      <c r="F182" s="505"/>
      <c r="G182" s="506"/>
      <c r="H182" s="528"/>
    </row>
    <row r="183" spans="1:8">
      <c r="A183" s="498"/>
      <c r="B183" s="489" t="s">
        <v>1293</v>
      </c>
      <c r="C183" s="1141"/>
      <c r="D183" s="503" t="s">
        <v>296</v>
      </c>
      <c r="E183" s="527">
        <v>6</v>
      </c>
      <c r="F183" s="505">
        <v>0</v>
      </c>
      <c r="G183" s="506">
        <f>E183*F183</f>
        <v>0</v>
      </c>
      <c r="H183" s="528"/>
    </row>
    <row r="184" spans="1:8">
      <c r="A184" s="498"/>
      <c r="B184" s="489"/>
      <c r="C184" s="1141"/>
      <c r="D184" s="503"/>
      <c r="E184" s="527"/>
      <c r="F184" s="505"/>
      <c r="G184" s="506"/>
      <c r="H184" s="528"/>
    </row>
    <row r="185" spans="1:8" ht="25.5">
      <c r="A185" s="495">
        <v>2</v>
      </c>
      <c r="B185" s="496" t="s">
        <v>1292</v>
      </c>
      <c r="C185" s="1139"/>
      <c r="D185" s="503" t="s">
        <v>380</v>
      </c>
      <c r="E185" s="504">
        <v>1</v>
      </c>
      <c r="F185" s="505">
        <v>0</v>
      </c>
      <c r="G185" s="506">
        <f>E185*F185</f>
        <v>0</v>
      </c>
    </row>
    <row r="186" spans="1:8">
      <c r="A186" s="498"/>
      <c r="B186" s="489"/>
      <c r="C186" s="489"/>
      <c r="D186" s="503"/>
      <c r="E186" s="504"/>
      <c r="F186" s="505"/>
      <c r="G186" s="506"/>
      <c r="H186" s="502"/>
    </row>
    <row r="187" spans="1:8">
      <c r="A187" s="515"/>
      <c r="B187" s="516" t="s">
        <v>1291</v>
      </c>
      <c r="C187" s="516"/>
      <c r="D187" s="517"/>
      <c r="E187" s="518"/>
      <c r="F187" s="519"/>
      <c r="G187" s="520">
        <f>SUM(G179:G186)</f>
        <v>0</v>
      </c>
    </row>
    <row r="188" spans="1:8">
      <c r="A188" s="488"/>
      <c r="B188" s="496"/>
      <c r="C188" s="496"/>
      <c r="D188" s="523"/>
      <c r="E188" s="504"/>
      <c r="F188" s="525"/>
      <c r="G188" s="526"/>
    </row>
    <row r="189" spans="1:8" s="487" customFormat="1">
      <c r="A189" s="529"/>
      <c r="B189" s="530" t="s">
        <v>1290</v>
      </c>
      <c r="C189" s="530"/>
      <c r="D189" s="531"/>
      <c r="E189" s="532"/>
      <c r="F189" s="533"/>
      <c r="G189" s="534">
        <f>G73+G172+G187</f>
        <v>0</v>
      </c>
    </row>
    <row r="190" spans="1:8">
      <c r="A190" s="495"/>
      <c r="B190" s="496"/>
      <c r="C190" s="496"/>
      <c r="D190" s="503"/>
      <c r="E190" s="504"/>
      <c r="F190" s="505"/>
      <c r="G190" s="506"/>
    </row>
    <row r="191" spans="1:8">
      <c r="A191" s="498" t="s">
        <v>1075</v>
      </c>
      <c r="B191" s="490" t="s">
        <v>862</v>
      </c>
      <c r="C191" s="490"/>
      <c r="D191" s="503"/>
      <c r="E191" s="504"/>
      <c r="F191" s="505"/>
      <c r="G191" s="506"/>
    </row>
    <row r="192" spans="1:8">
      <c r="A192" s="495"/>
      <c r="B192" s="496"/>
      <c r="C192" s="496"/>
      <c r="D192" s="503"/>
      <c r="E192" s="504"/>
      <c r="F192" s="505"/>
      <c r="G192" s="506"/>
    </row>
    <row r="193" spans="1:8" ht="51">
      <c r="A193" s="495">
        <v>1</v>
      </c>
      <c r="B193" s="496" t="s">
        <v>1289</v>
      </c>
      <c r="C193" s="1139"/>
      <c r="D193" s="503"/>
      <c r="E193" s="504"/>
      <c r="F193" s="505"/>
      <c r="G193" s="506"/>
    </row>
    <row r="194" spans="1:8" ht="13.5" customHeight="1">
      <c r="A194" s="495"/>
      <c r="B194" s="496" t="s">
        <v>4071</v>
      </c>
      <c r="C194" s="1139"/>
      <c r="D194" s="503"/>
      <c r="E194" s="504"/>
      <c r="F194" s="505"/>
      <c r="G194" s="506"/>
    </row>
    <row r="195" spans="1:8">
      <c r="A195" s="495"/>
      <c r="B195" s="496"/>
      <c r="C195" s="1139"/>
      <c r="D195" s="503"/>
      <c r="E195" s="504"/>
      <c r="F195" s="505"/>
      <c r="G195" s="506"/>
    </row>
    <row r="196" spans="1:8">
      <c r="A196" s="495"/>
      <c r="B196" s="496" t="s">
        <v>1288</v>
      </c>
      <c r="C196" s="1139"/>
      <c r="D196" s="503" t="s">
        <v>438</v>
      </c>
      <c r="E196" s="504">
        <v>1500</v>
      </c>
      <c r="F196" s="505">
        <v>0</v>
      </c>
      <c r="G196" s="506">
        <f t="shared" ref="G196:G203" si="0">E196*F196</f>
        <v>0</v>
      </c>
      <c r="H196" s="502"/>
    </row>
    <row r="197" spans="1:8">
      <c r="A197" s="495"/>
      <c r="B197" s="496" t="s">
        <v>1287</v>
      </c>
      <c r="C197" s="1139"/>
      <c r="D197" s="503" t="s">
        <v>438</v>
      </c>
      <c r="E197" s="504">
        <v>15500</v>
      </c>
      <c r="F197" s="505">
        <v>0</v>
      </c>
      <c r="G197" s="506">
        <f t="shared" si="0"/>
        <v>0</v>
      </c>
      <c r="H197" s="502"/>
    </row>
    <row r="198" spans="1:8">
      <c r="A198" s="495"/>
      <c r="B198" s="496" t="s">
        <v>1286</v>
      </c>
      <c r="C198" s="1139"/>
      <c r="D198" s="503" t="s">
        <v>438</v>
      </c>
      <c r="E198" s="504">
        <v>850</v>
      </c>
      <c r="F198" s="505">
        <v>0</v>
      </c>
      <c r="G198" s="506">
        <f t="shared" si="0"/>
        <v>0</v>
      </c>
      <c r="H198" s="502"/>
    </row>
    <row r="199" spans="1:8">
      <c r="A199" s="495"/>
      <c r="B199" s="496" t="s">
        <v>1285</v>
      </c>
      <c r="C199" s="1139"/>
      <c r="D199" s="503" t="s">
        <v>438</v>
      </c>
      <c r="E199" s="504">
        <v>12900</v>
      </c>
      <c r="F199" s="505">
        <v>0</v>
      </c>
      <c r="G199" s="506">
        <f t="shared" si="0"/>
        <v>0</v>
      </c>
      <c r="H199" s="528"/>
    </row>
    <row r="200" spans="1:8">
      <c r="A200" s="495"/>
      <c r="B200" s="496" t="s">
        <v>1284</v>
      </c>
      <c r="C200" s="1139"/>
      <c r="D200" s="503" t="s">
        <v>438</v>
      </c>
      <c r="E200" s="504">
        <v>190</v>
      </c>
      <c r="F200" s="505">
        <v>0</v>
      </c>
      <c r="G200" s="506">
        <f>E200*F200</f>
        <v>0</v>
      </c>
      <c r="H200" s="502"/>
    </row>
    <row r="201" spans="1:8">
      <c r="A201" s="495"/>
      <c r="B201" s="496" t="s">
        <v>1283</v>
      </c>
      <c r="C201" s="1139"/>
      <c r="D201" s="503" t="s">
        <v>438</v>
      </c>
      <c r="E201" s="504">
        <v>230</v>
      </c>
      <c r="F201" s="505">
        <v>0</v>
      </c>
      <c r="G201" s="506">
        <f>E201*F201</f>
        <v>0</v>
      </c>
      <c r="H201" s="502"/>
    </row>
    <row r="202" spans="1:8">
      <c r="A202" s="495"/>
      <c r="B202" s="496" t="s">
        <v>1282</v>
      </c>
      <c r="C202" s="1139"/>
      <c r="D202" s="503" t="s">
        <v>438</v>
      </c>
      <c r="E202" s="504">
        <v>20</v>
      </c>
      <c r="F202" s="505">
        <v>0</v>
      </c>
      <c r="G202" s="506">
        <f t="shared" si="0"/>
        <v>0</v>
      </c>
      <c r="H202" s="502"/>
    </row>
    <row r="203" spans="1:8">
      <c r="A203" s="495"/>
      <c r="B203" s="496" t="s">
        <v>1281</v>
      </c>
      <c r="C203" s="1139"/>
      <c r="D203" s="503" t="s">
        <v>438</v>
      </c>
      <c r="E203" s="504">
        <v>210</v>
      </c>
      <c r="F203" s="505">
        <v>0</v>
      </c>
      <c r="G203" s="506">
        <f t="shared" si="0"/>
        <v>0</v>
      </c>
      <c r="H203" s="502"/>
    </row>
    <row r="204" spans="1:8">
      <c r="A204" s="495"/>
      <c r="B204" s="496" t="s">
        <v>1280</v>
      </c>
      <c r="C204" s="1139"/>
      <c r="D204" s="503" t="s">
        <v>438</v>
      </c>
      <c r="E204" s="504">
        <v>360</v>
      </c>
      <c r="F204" s="505">
        <v>0</v>
      </c>
      <c r="G204" s="506">
        <f>E204*F204</f>
        <v>0</v>
      </c>
      <c r="H204" s="528"/>
    </row>
    <row r="205" spans="1:8">
      <c r="A205" s="495"/>
      <c r="B205" s="496" t="s">
        <v>1279</v>
      </c>
      <c r="C205" s="1139"/>
      <c r="D205" s="503" t="s">
        <v>438</v>
      </c>
      <c r="E205" s="535">
        <v>660</v>
      </c>
      <c r="F205" s="505">
        <v>0</v>
      </c>
      <c r="G205" s="506">
        <f>E205*F205</f>
        <v>0</v>
      </c>
      <c r="H205" s="536"/>
    </row>
    <row r="206" spans="1:8">
      <c r="A206" s="495"/>
      <c r="B206" s="496" t="s">
        <v>1278</v>
      </c>
      <c r="C206" s="1139"/>
      <c r="D206" s="503" t="s">
        <v>438</v>
      </c>
      <c r="E206" s="535">
        <v>1550</v>
      </c>
      <c r="F206" s="505">
        <v>0</v>
      </c>
      <c r="G206" s="506">
        <f>E206*F206</f>
        <v>0</v>
      </c>
      <c r="H206" s="536"/>
    </row>
    <row r="207" spans="1:8">
      <c r="A207" s="495"/>
      <c r="B207" s="496" t="s">
        <v>1277</v>
      </c>
      <c r="C207" s="1139"/>
      <c r="D207" s="503" t="s">
        <v>438</v>
      </c>
      <c r="E207" s="535">
        <v>690</v>
      </c>
      <c r="F207" s="505">
        <v>0</v>
      </c>
      <c r="G207" s="506">
        <f>E207*F207</f>
        <v>0</v>
      </c>
      <c r="H207" s="536"/>
    </row>
    <row r="208" spans="1:8">
      <c r="A208" s="495"/>
      <c r="B208" s="496"/>
      <c r="C208" s="1139"/>
      <c r="D208" s="503"/>
      <c r="E208" s="504"/>
      <c r="F208" s="505"/>
      <c r="G208" s="506"/>
    </row>
    <row r="209" spans="1:8" ht="51">
      <c r="A209" s="495">
        <v>2</v>
      </c>
      <c r="B209" s="496" t="s">
        <v>1276</v>
      </c>
      <c r="C209" s="1139"/>
      <c r="D209" s="503"/>
      <c r="E209" s="504"/>
      <c r="F209" s="537"/>
      <c r="G209" s="506"/>
    </row>
    <row r="210" spans="1:8">
      <c r="A210" s="495"/>
      <c r="B210" s="496"/>
      <c r="C210" s="1139"/>
      <c r="D210" s="503"/>
      <c r="E210" s="504"/>
      <c r="F210" s="537"/>
      <c r="G210" s="506"/>
    </row>
    <row r="211" spans="1:8">
      <c r="A211" s="495"/>
      <c r="B211" s="496" t="s">
        <v>1275</v>
      </c>
      <c r="C211" s="1139"/>
      <c r="D211" s="503" t="s">
        <v>438</v>
      </c>
      <c r="E211" s="504">
        <v>890</v>
      </c>
      <c r="F211" s="505">
        <v>0</v>
      </c>
      <c r="G211" s="506">
        <f>E211*F211</f>
        <v>0</v>
      </c>
      <c r="H211" s="502"/>
    </row>
    <row r="212" spans="1:8">
      <c r="A212" s="495"/>
      <c r="B212" s="496"/>
      <c r="C212" s="1139"/>
      <c r="D212" s="503"/>
      <c r="E212" s="504"/>
      <c r="F212" s="505"/>
      <c r="G212" s="506"/>
      <c r="H212" s="502"/>
    </row>
    <row r="213" spans="1:8" ht="51">
      <c r="A213" s="495">
        <v>3</v>
      </c>
      <c r="B213" s="496" t="s">
        <v>1274</v>
      </c>
      <c r="C213" s="1139"/>
      <c r="D213" s="503"/>
      <c r="E213" s="504"/>
      <c r="F213" s="505"/>
      <c r="G213" s="506"/>
      <c r="H213" s="502"/>
    </row>
    <row r="214" spans="1:8">
      <c r="A214" s="495"/>
      <c r="B214" s="538"/>
      <c r="C214" s="1149"/>
      <c r="D214" s="503"/>
      <c r="E214" s="504"/>
      <c r="F214" s="505"/>
      <c r="G214" s="506"/>
      <c r="H214" s="502"/>
    </row>
    <row r="215" spans="1:8">
      <c r="A215" s="495"/>
      <c r="B215" s="496" t="s">
        <v>1273</v>
      </c>
      <c r="C215" s="1139"/>
      <c r="D215" s="503" t="s">
        <v>438</v>
      </c>
      <c r="E215" s="504">
        <v>1250</v>
      </c>
      <c r="F215" s="505">
        <v>0</v>
      </c>
      <c r="G215" s="506">
        <f>E215*F215</f>
        <v>0</v>
      </c>
      <c r="H215" s="502"/>
    </row>
    <row r="216" spans="1:8">
      <c r="A216" s="495"/>
      <c r="B216" s="496" t="s">
        <v>1272</v>
      </c>
      <c r="C216" s="1139"/>
      <c r="D216" s="503" t="s">
        <v>438</v>
      </c>
      <c r="E216" s="504">
        <v>1800</v>
      </c>
      <c r="F216" s="505">
        <v>0</v>
      </c>
      <c r="G216" s="506">
        <f>E216*F216</f>
        <v>0</v>
      </c>
      <c r="H216" s="502"/>
    </row>
    <row r="217" spans="1:8">
      <c r="A217" s="495"/>
      <c r="B217" s="496" t="s">
        <v>1271</v>
      </c>
      <c r="C217" s="1139"/>
      <c r="D217" s="503" t="s">
        <v>438</v>
      </c>
      <c r="E217" s="504">
        <v>120</v>
      </c>
      <c r="F217" s="505">
        <v>0</v>
      </c>
      <c r="G217" s="506">
        <f>E217*F217</f>
        <v>0</v>
      </c>
      <c r="H217" s="502"/>
    </row>
    <row r="218" spans="1:8">
      <c r="A218" s="495"/>
      <c r="B218" s="538"/>
      <c r="C218" s="1149"/>
      <c r="D218" s="503"/>
      <c r="E218" s="504"/>
      <c r="F218" s="505"/>
      <c r="G218" s="506"/>
      <c r="H218" s="502"/>
    </row>
    <row r="219" spans="1:8" ht="25.5">
      <c r="A219" s="495">
        <v>4</v>
      </c>
      <c r="B219" s="496" t="s">
        <v>887</v>
      </c>
      <c r="C219" s="1139"/>
      <c r="D219" s="503"/>
      <c r="E219" s="504"/>
      <c r="F219" s="505"/>
      <c r="G219" s="506"/>
      <c r="H219" s="502"/>
    </row>
    <row r="220" spans="1:8">
      <c r="A220" s="495"/>
      <c r="B220" s="538"/>
      <c r="C220" s="1149"/>
      <c r="D220" s="503"/>
      <c r="E220" s="504"/>
      <c r="F220" s="505"/>
      <c r="G220" s="506"/>
      <c r="H220" s="502"/>
    </row>
    <row r="221" spans="1:8">
      <c r="A221" s="495"/>
      <c r="B221" s="496" t="s">
        <v>886</v>
      </c>
      <c r="C221" s="1139"/>
      <c r="D221" s="503" t="s">
        <v>438</v>
      </c>
      <c r="E221" s="504">
        <v>17500</v>
      </c>
      <c r="F221" s="505">
        <v>0</v>
      </c>
      <c r="G221" s="506">
        <f>E221*F221</f>
        <v>0</v>
      </c>
      <c r="H221" s="502"/>
    </row>
    <row r="222" spans="1:8">
      <c r="A222" s="495"/>
      <c r="B222" s="496" t="s">
        <v>1080</v>
      </c>
      <c r="C222" s="1139"/>
      <c r="D222" s="503" t="s">
        <v>438</v>
      </c>
      <c r="E222" s="504">
        <v>350</v>
      </c>
      <c r="F222" s="505">
        <v>0</v>
      </c>
      <c r="G222" s="506">
        <f>E222*F222</f>
        <v>0</v>
      </c>
      <c r="H222" s="502"/>
    </row>
    <row r="223" spans="1:8">
      <c r="A223" s="495"/>
      <c r="B223" s="496" t="s">
        <v>1269</v>
      </c>
      <c r="C223" s="1139"/>
      <c r="D223" s="503" t="s">
        <v>438</v>
      </c>
      <c r="E223" s="504">
        <v>320</v>
      </c>
      <c r="F223" s="505">
        <v>0</v>
      </c>
      <c r="G223" s="506">
        <f>E223*F223</f>
        <v>0</v>
      </c>
      <c r="H223" s="502"/>
    </row>
    <row r="224" spans="1:8">
      <c r="A224" s="495"/>
      <c r="B224" s="538"/>
      <c r="C224" s="1149"/>
      <c r="D224" s="503"/>
      <c r="E224" s="504"/>
      <c r="F224" s="505"/>
      <c r="G224" s="506"/>
      <c r="H224" s="502"/>
    </row>
    <row r="225" spans="1:8" ht="25.5">
      <c r="A225" s="495">
        <v>5</v>
      </c>
      <c r="B225" s="496" t="s">
        <v>1270</v>
      </c>
      <c r="C225" s="1139"/>
      <c r="D225" s="503"/>
      <c r="E225" s="504"/>
      <c r="F225" s="505"/>
      <c r="G225" s="506"/>
      <c r="H225" s="502"/>
    </row>
    <row r="226" spans="1:8">
      <c r="A226" s="495"/>
      <c r="B226" s="538"/>
      <c r="C226" s="1149"/>
      <c r="D226" s="503"/>
      <c r="E226" s="504"/>
      <c r="F226" s="505"/>
      <c r="G226" s="506"/>
      <c r="H226" s="502"/>
    </row>
    <row r="227" spans="1:8">
      <c r="A227" s="495"/>
      <c r="B227" s="496" t="s">
        <v>886</v>
      </c>
      <c r="C227" s="1139"/>
      <c r="D227" s="503" t="s">
        <v>438</v>
      </c>
      <c r="E227" s="504">
        <v>190</v>
      </c>
      <c r="F227" s="505">
        <v>0</v>
      </c>
      <c r="G227" s="506">
        <f>E227*F227</f>
        <v>0</v>
      </c>
      <c r="H227" s="502"/>
    </row>
    <row r="228" spans="1:8">
      <c r="A228" s="495"/>
      <c r="B228" s="496" t="s">
        <v>1080</v>
      </c>
      <c r="C228" s="1139"/>
      <c r="D228" s="503" t="s">
        <v>438</v>
      </c>
      <c r="E228" s="504">
        <v>110</v>
      </c>
      <c r="F228" s="505">
        <v>0</v>
      </c>
      <c r="G228" s="506">
        <f>E228*F228</f>
        <v>0</v>
      </c>
      <c r="H228" s="502"/>
    </row>
    <row r="229" spans="1:8">
      <c r="A229" s="495"/>
      <c r="B229" s="496" t="s">
        <v>1269</v>
      </c>
      <c r="C229" s="1139"/>
      <c r="D229" s="503" t="s">
        <v>438</v>
      </c>
      <c r="E229" s="504">
        <v>85</v>
      </c>
      <c r="F229" s="505">
        <v>0</v>
      </c>
      <c r="G229" s="506">
        <f>E229*F229</f>
        <v>0</v>
      </c>
      <c r="H229" s="502"/>
    </row>
    <row r="230" spans="1:8">
      <c r="A230" s="495"/>
      <c r="B230" s="496"/>
      <c r="C230" s="1139"/>
      <c r="D230" s="503"/>
      <c r="E230" s="504"/>
      <c r="F230" s="505"/>
      <c r="G230" s="506"/>
      <c r="H230" s="502"/>
    </row>
    <row r="231" spans="1:8" ht="38.25">
      <c r="A231" s="495">
        <v>6</v>
      </c>
      <c r="B231" s="496" t="s">
        <v>1268</v>
      </c>
      <c r="C231" s="1139"/>
      <c r="D231" s="523"/>
      <c r="E231" s="524"/>
      <c r="F231" s="525"/>
      <c r="G231" s="526"/>
      <c r="H231" s="539"/>
    </row>
    <row r="232" spans="1:8">
      <c r="A232" s="488"/>
      <c r="B232" s="496"/>
      <c r="C232" s="1139"/>
      <c r="D232" s="523"/>
      <c r="E232" s="524"/>
      <c r="F232" s="525"/>
      <c r="G232" s="526"/>
      <c r="H232" s="539"/>
    </row>
    <row r="233" spans="1:8" ht="25.5">
      <c r="A233" s="488"/>
      <c r="B233" s="496" t="s">
        <v>1267</v>
      </c>
      <c r="C233" s="1139"/>
      <c r="D233" s="503" t="s">
        <v>296</v>
      </c>
      <c r="E233" s="504">
        <v>310</v>
      </c>
      <c r="F233" s="505">
        <v>0</v>
      </c>
      <c r="G233" s="506">
        <f t="shared" ref="G233:G238" si="1">E233*F233</f>
        <v>0</v>
      </c>
      <c r="H233" s="502"/>
    </row>
    <row r="234" spans="1:8">
      <c r="A234" s="488"/>
      <c r="B234" s="496" t="s">
        <v>1266</v>
      </c>
      <c r="C234" s="1139"/>
      <c r="D234" s="503" t="s">
        <v>296</v>
      </c>
      <c r="E234" s="527">
        <v>25</v>
      </c>
      <c r="F234" s="505">
        <v>0</v>
      </c>
      <c r="G234" s="506">
        <f t="shared" si="1"/>
        <v>0</v>
      </c>
      <c r="H234" s="502"/>
    </row>
    <row r="235" spans="1:8">
      <c r="A235" s="488"/>
      <c r="B235" s="496" t="s">
        <v>1265</v>
      </c>
      <c r="C235" s="1139"/>
      <c r="D235" s="503" t="s">
        <v>296</v>
      </c>
      <c r="E235" s="504">
        <v>2</v>
      </c>
      <c r="F235" s="505">
        <v>0</v>
      </c>
      <c r="G235" s="506">
        <f t="shared" si="1"/>
        <v>0</v>
      </c>
      <c r="H235" s="502"/>
    </row>
    <row r="236" spans="1:8" ht="25.5">
      <c r="A236" s="488"/>
      <c r="B236" s="496" t="s">
        <v>1264</v>
      </c>
      <c r="C236" s="1139"/>
      <c r="D236" s="503" t="s">
        <v>296</v>
      </c>
      <c r="E236" s="527">
        <v>150</v>
      </c>
      <c r="F236" s="505">
        <v>0</v>
      </c>
      <c r="G236" s="506">
        <f t="shared" si="1"/>
        <v>0</v>
      </c>
      <c r="H236" s="502"/>
    </row>
    <row r="237" spans="1:8">
      <c r="A237" s="488"/>
      <c r="B237" s="496" t="s">
        <v>1263</v>
      </c>
      <c r="C237" s="1139"/>
      <c r="D237" s="503" t="s">
        <v>296</v>
      </c>
      <c r="E237" s="504">
        <v>126</v>
      </c>
      <c r="F237" s="505">
        <v>0</v>
      </c>
      <c r="G237" s="506">
        <f t="shared" si="1"/>
        <v>0</v>
      </c>
      <c r="H237" s="502"/>
    </row>
    <row r="238" spans="1:8">
      <c r="A238" s="488"/>
      <c r="B238" s="496" t="s">
        <v>1262</v>
      </c>
      <c r="C238" s="1139"/>
      <c r="D238" s="503" t="s">
        <v>296</v>
      </c>
      <c r="E238" s="504">
        <v>64</v>
      </c>
      <c r="F238" s="505">
        <v>0</v>
      </c>
      <c r="G238" s="506">
        <f t="shared" si="1"/>
        <v>0</v>
      </c>
      <c r="H238" s="502"/>
    </row>
    <row r="239" spans="1:8">
      <c r="A239" s="488"/>
      <c r="B239" s="496"/>
      <c r="C239" s="1139"/>
      <c r="D239" s="503"/>
      <c r="E239" s="504"/>
      <c r="F239" s="505"/>
      <c r="G239" s="506"/>
      <c r="H239" s="502"/>
    </row>
    <row r="240" spans="1:8">
      <c r="A240" s="495">
        <v>7</v>
      </c>
      <c r="B240" s="496" t="s">
        <v>1261</v>
      </c>
      <c r="C240" s="1139"/>
      <c r="D240" s="503" t="s">
        <v>296</v>
      </c>
      <c r="E240" s="504">
        <v>290</v>
      </c>
      <c r="F240" s="505">
        <v>0</v>
      </c>
      <c r="G240" s="506">
        <f>E240*F240</f>
        <v>0</v>
      </c>
      <c r="H240" s="502"/>
    </row>
    <row r="241" spans="1:8">
      <c r="A241" s="495"/>
      <c r="B241" s="496"/>
      <c r="C241" s="1139"/>
      <c r="D241" s="503"/>
      <c r="E241" s="504"/>
      <c r="F241" s="505"/>
      <c r="G241" s="506"/>
      <c r="H241" s="502"/>
    </row>
    <row r="242" spans="1:8" ht="25.5">
      <c r="A242" s="495">
        <v>8</v>
      </c>
      <c r="B242" s="496" t="s">
        <v>1260</v>
      </c>
      <c r="C242" s="1139"/>
      <c r="D242" s="503"/>
      <c r="E242" s="504"/>
      <c r="F242" s="505"/>
      <c r="G242" s="506"/>
      <c r="H242" s="502"/>
    </row>
    <row r="243" spans="1:8">
      <c r="A243" s="495"/>
      <c r="B243" s="538"/>
      <c r="C243" s="1149"/>
      <c r="D243" s="503"/>
      <c r="E243" s="504"/>
      <c r="F243" s="505"/>
      <c r="G243" s="506"/>
      <c r="H243" s="502"/>
    </row>
    <row r="244" spans="1:8">
      <c r="A244" s="495"/>
      <c r="B244" s="496" t="s">
        <v>1259</v>
      </c>
      <c r="C244" s="1139"/>
      <c r="D244" s="503" t="s">
        <v>296</v>
      </c>
      <c r="E244" s="527">
        <v>162</v>
      </c>
      <c r="F244" s="505">
        <v>0</v>
      </c>
      <c r="G244" s="506">
        <f>E244*F244</f>
        <v>0</v>
      </c>
      <c r="H244" s="502"/>
    </row>
    <row r="245" spans="1:8">
      <c r="A245" s="495"/>
      <c r="B245" s="496" t="s">
        <v>1258</v>
      </c>
      <c r="C245" s="1139"/>
      <c r="D245" s="503" t="s">
        <v>296</v>
      </c>
      <c r="E245" s="504">
        <v>5</v>
      </c>
      <c r="F245" s="505">
        <v>0</v>
      </c>
      <c r="G245" s="506">
        <f>E245*F245</f>
        <v>0</v>
      </c>
      <c r="H245" s="502"/>
    </row>
    <row r="246" spans="1:8">
      <c r="A246" s="495"/>
      <c r="B246" s="496"/>
      <c r="C246" s="1139"/>
      <c r="D246" s="503"/>
      <c r="E246" s="504"/>
      <c r="F246" s="505"/>
      <c r="G246" s="506"/>
      <c r="H246" s="502"/>
    </row>
    <row r="247" spans="1:8" ht="25.5">
      <c r="A247" s="495">
        <v>9</v>
      </c>
      <c r="B247" s="496" t="s">
        <v>1257</v>
      </c>
      <c r="C247" s="1139"/>
      <c r="D247" s="503"/>
      <c r="E247" s="504"/>
      <c r="F247" s="505"/>
      <c r="G247" s="506"/>
      <c r="H247" s="502"/>
    </row>
    <row r="248" spans="1:8">
      <c r="A248" s="495"/>
      <c r="B248" s="538"/>
      <c r="C248" s="1149"/>
      <c r="D248" s="503"/>
      <c r="E248" s="504"/>
      <c r="F248" s="505"/>
      <c r="G248" s="506"/>
      <c r="H248" s="502"/>
    </row>
    <row r="249" spans="1:8">
      <c r="A249" s="495"/>
      <c r="B249" s="496" t="s">
        <v>1256</v>
      </c>
      <c r="C249" s="1139"/>
      <c r="D249" s="503" t="s">
        <v>296</v>
      </c>
      <c r="E249" s="504">
        <v>435</v>
      </c>
      <c r="F249" s="505">
        <v>0</v>
      </c>
      <c r="G249" s="506">
        <f>E249*F249</f>
        <v>0</v>
      </c>
      <c r="H249" s="502"/>
    </row>
    <row r="250" spans="1:8">
      <c r="A250" s="495"/>
      <c r="B250" s="496" t="s">
        <v>1255</v>
      </c>
      <c r="C250" s="1139"/>
      <c r="D250" s="503" t="s">
        <v>296</v>
      </c>
      <c r="E250" s="504">
        <v>3</v>
      </c>
      <c r="F250" s="505">
        <v>0</v>
      </c>
      <c r="G250" s="506">
        <f>E250*F250</f>
        <v>0</v>
      </c>
      <c r="H250" s="502"/>
    </row>
    <row r="251" spans="1:8">
      <c r="A251" s="495"/>
      <c r="B251" s="496" t="s">
        <v>1254</v>
      </c>
      <c r="C251" s="1139"/>
      <c r="D251" s="503" t="s">
        <v>296</v>
      </c>
      <c r="E251" s="504">
        <v>3</v>
      </c>
      <c r="F251" s="505">
        <v>0</v>
      </c>
      <c r="G251" s="506">
        <f>E251*F251</f>
        <v>0</v>
      </c>
      <c r="H251" s="502"/>
    </row>
    <row r="252" spans="1:8">
      <c r="A252" s="495"/>
      <c r="B252" s="496"/>
      <c r="C252" s="1139"/>
      <c r="D252" s="503"/>
      <c r="E252" s="504"/>
      <c r="F252" s="505"/>
      <c r="G252" s="506"/>
      <c r="H252" s="502"/>
    </row>
    <row r="253" spans="1:8" ht="41.25" customHeight="1">
      <c r="A253" s="495">
        <v>10</v>
      </c>
      <c r="B253" s="496" t="s">
        <v>1253</v>
      </c>
      <c r="C253" s="1139"/>
      <c r="D253" s="523"/>
      <c r="E253" s="524"/>
      <c r="F253" s="525"/>
      <c r="G253" s="526"/>
      <c r="H253" s="539"/>
    </row>
    <row r="254" spans="1:8">
      <c r="A254" s="488"/>
      <c r="B254" s="496" t="s">
        <v>1252</v>
      </c>
      <c r="C254" s="1139"/>
      <c r="D254" s="503" t="s">
        <v>296</v>
      </c>
      <c r="E254" s="504">
        <v>190</v>
      </c>
      <c r="F254" s="505">
        <v>0</v>
      </c>
      <c r="G254" s="506">
        <f>E254*F254</f>
        <v>0</v>
      </c>
      <c r="H254" s="502"/>
    </row>
    <row r="255" spans="1:8">
      <c r="A255" s="488"/>
      <c r="B255" s="496" t="s">
        <v>1251</v>
      </c>
      <c r="C255" s="1139"/>
      <c r="D255" s="503" t="s">
        <v>296</v>
      </c>
      <c r="E255" s="504">
        <v>95</v>
      </c>
      <c r="F255" s="505">
        <v>0</v>
      </c>
      <c r="G255" s="506">
        <f>E255*F255</f>
        <v>0</v>
      </c>
      <c r="H255" s="502"/>
    </row>
    <row r="256" spans="1:8">
      <c r="A256" s="488"/>
      <c r="B256" s="496" t="s">
        <v>1250</v>
      </c>
      <c r="C256" s="1139"/>
      <c r="D256" s="503" t="s">
        <v>296</v>
      </c>
      <c r="E256" s="504">
        <v>43</v>
      </c>
      <c r="F256" s="505">
        <v>0</v>
      </c>
      <c r="G256" s="506">
        <f>E256*F256</f>
        <v>0</v>
      </c>
      <c r="H256" s="502"/>
    </row>
    <row r="257" spans="1:8">
      <c r="A257" s="488"/>
      <c r="B257" s="496" t="s">
        <v>1249</v>
      </c>
      <c r="C257" s="1139"/>
      <c r="D257" s="503" t="s">
        <v>296</v>
      </c>
      <c r="E257" s="504">
        <v>12</v>
      </c>
      <c r="F257" s="505">
        <v>0</v>
      </c>
      <c r="G257" s="506">
        <f>E257*F257</f>
        <v>0</v>
      </c>
      <c r="H257" s="502"/>
    </row>
    <row r="258" spans="1:8">
      <c r="A258" s="488"/>
      <c r="B258" s="496"/>
      <c r="C258" s="1139"/>
      <c r="D258" s="503"/>
      <c r="E258" s="504"/>
      <c r="F258" s="505"/>
      <c r="G258" s="506"/>
      <c r="H258" s="502"/>
    </row>
    <row r="259" spans="1:8">
      <c r="A259" s="495">
        <v>11</v>
      </c>
      <c r="B259" s="496" t="s">
        <v>1248</v>
      </c>
      <c r="C259" s="1139"/>
      <c r="D259" s="503" t="s">
        <v>296</v>
      </c>
      <c r="E259" s="504">
        <v>45</v>
      </c>
      <c r="F259" s="505">
        <v>0</v>
      </c>
      <c r="G259" s="506">
        <f>E259*F259</f>
        <v>0</v>
      </c>
      <c r="H259" s="502"/>
    </row>
    <row r="260" spans="1:8">
      <c r="A260" s="495"/>
      <c r="B260" s="496"/>
      <c r="C260" s="1139"/>
      <c r="D260" s="503"/>
      <c r="E260" s="504"/>
      <c r="F260" s="505"/>
      <c r="G260" s="506"/>
      <c r="H260" s="502"/>
    </row>
    <row r="261" spans="1:8" ht="25.5">
      <c r="A261" s="495">
        <v>12</v>
      </c>
      <c r="B261" s="496" t="s">
        <v>1247</v>
      </c>
      <c r="C261" s="1139"/>
      <c r="D261" s="503" t="s">
        <v>296</v>
      </c>
      <c r="E261" s="504">
        <v>3</v>
      </c>
      <c r="F261" s="505">
        <v>0</v>
      </c>
      <c r="G261" s="506">
        <f>E261*F261</f>
        <v>0</v>
      </c>
      <c r="H261" s="502"/>
    </row>
    <row r="262" spans="1:8">
      <c r="A262" s="488"/>
      <c r="B262" s="496"/>
      <c r="C262" s="1139"/>
      <c r="D262" s="523"/>
      <c r="E262" s="524"/>
      <c r="F262" s="525"/>
      <c r="G262" s="526"/>
      <c r="H262" s="539"/>
    </row>
    <row r="263" spans="1:8">
      <c r="A263" s="495">
        <v>13</v>
      </c>
      <c r="B263" s="496" t="s">
        <v>1246</v>
      </c>
      <c r="C263" s="1139"/>
      <c r="D263" s="503" t="s">
        <v>296</v>
      </c>
      <c r="E263" s="504">
        <v>845</v>
      </c>
      <c r="F263" s="505">
        <v>0</v>
      </c>
      <c r="G263" s="506">
        <f>E263*F263</f>
        <v>0</v>
      </c>
      <c r="H263" s="502"/>
    </row>
    <row r="264" spans="1:8">
      <c r="A264" s="488"/>
      <c r="B264" s="496"/>
      <c r="C264" s="1139"/>
      <c r="D264" s="523"/>
      <c r="E264" s="524"/>
      <c r="F264" s="525"/>
      <c r="G264" s="526"/>
      <c r="H264" s="539"/>
    </row>
    <row r="265" spans="1:8" ht="25.5">
      <c r="A265" s="495">
        <v>14</v>
      </c>
      <c r="B265" s="496" t="s">
        <v>1245</v>
      </c>
      <c r="C265" s="1139"/>
      <c r="D265" s="523"/>
      <c r="E265" s="524"/>
      <c r="F265" s="525"/>
      <c r="G265" s="526"/>
      <c r="H265" s="539"/>
    </row>
    <row r="266" spans="1:8">
      <c r="A266" s="488"/>
      <c r="B266" s="496" t="s">
        <v>1244</v>
      </c>
      <c r="C266" s="1139"/>
      <c r="D266" s="503" t="s">
        <v>438</v>
      </c>
      <c r="E266" s="504">
        <v>46</v>
      </c>
      <c r="F266" s="505">
        <v>0</v>
      </c>
      <c r="G266" s="506">
        <f>E266*F266</f>
        <v>0</v>
      </c>
      <c r="H266" s="502"/>
    </row>
    <row r="267" spans="1:8">
      <c r="A267" s="488"/>
      <c r="B267" s="496" t="s">
        <v>1243</v>
      </c>
      <c r="C267" s="1139"/>
      <c r="D267" s="503" t="s">
        <v>438</v>
      </c>
      <c r="E267" s="504">
        <v>23</v>
      </c>
      <c r="F267" s="505">
        <v>0</v>
      </c>
      <c r="G267" s="506">
        <f>E267*F267</f>
        <v>0</v>
      </c>
      <c r="H267" s="502"/>
    </row>
    <row r="268" spans="1:8">
      <c r="A268" s="488"/>
      <c r="B268" s="496"/>
      <c r="C268" s="1139"/>
      <c r="D268" s="503"/>
      <c r="E268" s="504"/>
      <c r="F268" s="505"/>
      <c r="G268" s="506"/>
      <c r="H268" s="502"/>
    </row>
    <row r="269" spans="1:8" ht="25.5">
      <c r="A269" s="495">
        <v>15</v>
      </c>
      <c r="B269" s="496" t="s">
        <v>1242</v>
      </c>
      <c r="C269" s="1139"/>
      <c r="D269" s="503" t="s">
        <v>380</v>
      </c>
      <c r="E269" s="504">
        <v>270</v>
      </c>
      <c r="F269" s="505">
        <v>0</v>
      </c>
      <c r="G269" s="506">
        <f>E269*F269</f>
        <v>0</v>
      </c>
      <c r="H269" s="502"/>
    </row>
    <row r="270" spans="1:8">
      <c r="A270" s="495"/>
      <c r="B270" s="496"/>
      <c r="C270" s="1139"/>
      <c r="D270" s="503"/>
      <c r="E270" s="504"/>
      <c r="F270" s="505"/>
      <c r="G270" s="506"/>
      <c r="H270" s="502"/>
    </row>
    <row r="271" spans="1:8" ht="25.5">
      <c r="A271" s="495">
        <v>16</v>
      </c>
      <c r="B271" s="496" t="s">
        <v>1241</v>
      </c>
      <c r="C271" s="1139"/>
      <c r="D271" s="503" t="s">
        <v>0</v>
      </c>
      <c r="E271" s="504">
        <v>350</v>
      </c>
      <c r="F271" s="505">
        <v>0</v>
      </c>
      <c r="G271" s="506">
        <f>E271*F271</f>
        <v>0</v>
      </c>
      <c r="H271" s="502"/>
    </row>
    <row r="272" spans="1:8">
      <c r="A272" s="495"/>
      <c r="B272" s="496"/>
      <c r="C272" s="1139"/>
      <c r="D272" s="503"/>
      <c r="E272" s="504"/>
      <c r="F272" s="505"/>
      <c r="G272" s="506"/>
      <c r="H272" s="502"/>
    </row>
    <row r="273" spans="1:8">
      <c r="A273" s="495">
        <v>17</v>
      </c>
      <c r="B273" s="496" t="s">
        <v>1240</v>
      </c>
      <c r="C273" s="1139"/>
      <c r="D273" s="503" t="s">
        <v>380</v>
      </c>
      <c r="E273" s="504">
        <v>1</v>
      </c>
      <c r="F273" s="505">
        <v>0</v>
      </c>
      <c r="G273" s="506">
        <f>E273*F273</f>
        <v>0</v>
      </c>
      <c r="H273" s="502"/>
    </row>
    <row r="274" spans="1:8">
      <c r="A274" s="495"/>
      <c r="B274" s="496" t="s">
        <v>1239</v>
      </c>
      <c r="C274" s="1139"/>
      <c r="D274" s="503" t="s">
        <v>296</v>
      </c>
      <c r="E274" s="504">
        <v>2</v>
      </c>
      <c r="F274" s="505"/>
      <c r="G274" s="506"/>
      <c r="H274" s="502"/>
    </row>
    <row r="275" spans="1:8">
      <c r="A275" s="495"/>
      <c r="B275" s="496" t="s">
        <v>1238</v>
      </c>
      <c r="C275" s="1139"/>
      <c r="D275" s="503" t="s">
        <v>296</v>
      </c>
      <c r="E275" s="504">
        <v>4</v>
      </c>
      <c r="F275" s="505"/>
      <c r="G275" s="506"/>
      <c r="H275" s="502"/>
    </row>
    <row r="276" spans="1:8">
      <c r="A276" s="495"/>
      <c r="B276" s="496" t="s">
        <v>1237</v>
      </c>
      <c r="C276" s="1139"/>
      <c r="D276" s="503" t="s">
        <v>296</v>
      </c>
      <c r="E276" s="504">
        <v>4</v>
      </c>
      <c r="F276" s="505"/>
      <c r="G276" s="506"/>
      <c r="H276" s="502"/>
    </row>
    <row r="277" spans="1:8">
      <c r="A277" s="495"/>
      <c r="B277" s="496" t="s">
        <v>1236</v>
      </c>
      <c r="C277" s="1139"/>
      <c r="D277" s="503" t="s">
        <v>380</v>
      </c>
      <c r="E277" s="504">
        <v>1</v>
      </c>
      <c r="F277" s="505"/>
      <c r="G277" s="506"/>
      <c r="H277" s="502"/>
    </row>
    <row r="278" spans="1:8">
      <c r="A278" s="488"/>
      <c r="B278" s="496"/>
      <c r="C278" s="1139"/>
      <c r="D278" s="523"/>
      <c r="E278" s="524"/>
      <c r="F278" s="525"/>
      <c r="G278" s="526"/>
      <c r="H278" s="539"/>
    </row>
    <row r="279" spans="1:8">
      <c r="A279" s="495">
        <v>18</v>
      </c>
      <c r="B279" s="496" t="s">
        <v>1235</v>
      </c>
      <c r="C279" s="1139"/>
      <c r="D279" s="503" t="s">
        <v>380</v>
      </c>
      <c r="E279" s="504">
        <v>1</v>
      </c>
      <c r="F279" s="505">
        <v>0</v>
      </c>
      <c r="G279" s="506">
        <f>E279*F279</f>
        <v>0</v>
      </c>
      <c r="H279" s="502"/>
    </row>
    <row r="280" spans="1:8">
      <c r="A280" s="488"/>
      <c r="B280" s="496"/>
      <c r="C280" s="1139"/>
      <c r="D280" s="523"/>
      <c r="E280" s="524"/>
      <c r="F280" s="525"/>
      <c r="G280" s="526"/>
      <c r="H280" s="539"/>
    </row>
    <row r="281" spans="1:8">
      <c r="A281" s="495">
        <v>19</v>
      </c>
      <c r="B281" s="496" t="s">
        <v>1234</v>
      </c>
      <c r="C281" s="1139"/>
      <c r="D281" s="503" t="s">
        <v>380</v>
      </c>
      <c r="E281" s="504">
        <v>1</v>
      </c>
      <c r="F281" s="505">
        <v>0</v>
      </c>
      <c r="G281" s="506">
        <f>E281*F281</f>
        <v>0</v>
      </c>
      <c r="H281" s="502"/>
    </row>
    <row r="282" spans="1:8">
      <c r="A282" s="488"/>
      <c r="B282" s="496"/>
      <c r="C282" s="496"/>
      <c r="D282" s="523"/>
      <c r="E282" s="524"/>
      <c r="F282" s="525"/>
      <c r="G282" s="526"/>
    </row>
    <row r="283" spans="1:8">
      <c r="A283" s="515"/>
      <c r="B283" s="516" t="s">
        <v>1233</v>
      </c>
      <c r="C283" s="516"/>
      <c r="D283" s="517"/>
      <c r="E283" s="518"/>
      <c r="F283" s="519"/>
      <c r="G283" s="520">
        <f>SUM(G196:G282)</f>
        <v>0</v>
      </c>
    </row>
    <row r="284" spans="1:8">
      <c r="A284" s="488"/>
      <c r="B284" s="496"/>
      <c r="C284" s="496"/>
      <c r="D284" s="523"/>
      <c r="E284" s="504"/>
      <c r="F284" s="525"/>
      <c r="G284" s="526"/>
    </row>
    <row r="285" spans="1:8">
      <c r="A285" s="498" t="s">
        <v>1015</v>
      </c>
      <c r="B285" s="490" t="s">
        <v>861</v>
      </c>
      <c r="C285" s="490"/>
      <c r="D285" s="523"/>
      <c r="E285" s="524"/>
      <c r="F285" s="525"/>
      <c r="G285" s="526"/>
    </row>
    <row r="286" spans="1:8">
      <c r="A286" s="498"/>
      <c r="B286" s="490"/>
      <c r="C286" s="490"/>
      <c r="D286" s="523"/>
      <c r="E286" s="524"/>
      <c r="F286" s="525"/>
      <c r="G286" s="526"/>
    </row>
    <row r="287" spans="1:8" ht="38.25">
      <c r="A287" s="495">
        <v>1</v>
      </c>
      <c r="B287" s="496" t="s">
        <v>1211</v>
      </c>
      <c r="C287" s="1139"/>
      <c r="D287" s="523"/>
      <c r="E287" s="524"/>
      <c r="F287" s="525"/>
      <c r="G287" s="526"/>
    </row>
    <row r="288" spans="1:8">
      <c r="A288" s="488"/>
      <c r="B288" s="489" t="s">
        <v>1232</v>
      </c>
      <c r="C288" s="1141"/>
      <c r="D288" s="503" t="s">
        <v>380</v>
      </c>
      <c r="E288" s="504">
        <v>1</v>
      </c>
      <c r="F288" s="505">
        <v>0</v>
      </c>
      <c r="G288" s="506">
        <f>E288*F288</f>
        <v>0</v>
      </c>
    </row>
    <row r="289" spans="1:8" s="546" customFormat="1">
      <c r="A289" s="540"/>
      <c r="B289" s="541"/>
      <c r="C289" s="1150"/>
      <c r="D289" s="503"/>
      <c r="E289" s="542"/>
      <c r="F289" s="543"/>
      <c r="G289" s="544"/>
      <c r="H289" s="545"/>
    </row>
    <row r="290" spans="1:8" s="546" customFormat="1">
      <c r="A290" s="540"/>
      <c r="B290" s="547" t="s">
        <v>1219</v>
      </c>
      <c r="C290" s="1151"/>
      <c r="D290" s="503" t="s">
        <v>296</v>
      </c>
      <c r="E290" s="523">
        <v>2</v>
      </c>
      <c r="F290" s="543"/>
      <c r="G290" s="544"/>
      <c r="H290" s="548"/>
    </row>
    <row r="291" spans="1:8" s="546" customFormat="1">
      <c r="A291" s="540"/>
      <c r="B291" s="547" t="s">
        <v>1197</v>
      </c>
      <c r="C291" s="1151"/>
      <c r="D291" s="503" t="s">
        <v>296</v>
      </c>
      <c r="E291" s="523">
        <v>6</v>
      </c>
      <c r="F291" s="543"/>
      <c r="G291" s="544"/>
      <c r="H291" s="548"/>
    </row>
    <row r="292" spans="1:8" s="546" customFormat="1" ht="25.5">
      <c r="A292" s="540"/>
      <c r="B292" s="550" t="s">
        <v>1174</v>
      </c>
      <c r="C292" s="1151"/>
      <c r="D292" s="503" t="s">
        <v>296</v>
      </c>
      <c r="E292" s="523">
        <v>1</v>
      </c>
      <c r="F292" s="543"/>
      <c r="G292" s="544"/>
      <c r="H292" s="548"/>
    </row>
    <row r="293" spans="1:8" s="546" customFormat="1">
      <c r="A293" s="540"/>
      <c r="B293" s="547" t="s">
        <v>1166</v>
      </c>
      <c r="C293" s="1151"/>
      <c r="D293" s="503" t="s">
        <v>296</v>
      </c>
      <c r="E293" s="523">
        <v>1</v>
      </c>
      <c r="F293" s="543"/>
      <c r="G293" s="544"/>
      <c r="H293" s="548"/>
    </row>
    <row r="294" spans="1:8" s="546" customFormat="1">
      <c r="A294" s="540"/>
      <c r="B294" s="547" t="s">
        <v>1165</v>
      </c>
      <c r="C294" s="1151"/>
      <c r="D294" s="503" t="s">
        <v>296</v>
      </c>
      <c r="E294" s="523">
        <v>1</v>
      </c>
      <c r="F294" s="543"/>
      <c r="G294" s="544"/>
      <c r="H294" s="548"/>
    </row>
    <row r="295" spans="1:8" s="546" customFormat="1">
      <c r="A295" s="540"/>
      <c r="B295" s="547" t="s">
        <v>1208</v>
      </c>
      <c r="C295" s="1151"/>
      <c r="D295" s="503" t="s">
        <v>296</v>
      </c>
      <c r="E295" s="523">
        <v>7</v>
      </c>
      <c r="F295" s="543"/>
      <c r="G295" s="544"/>
      <c r="H295" s="548"/>
    </row>
    <row r="296" spans="1:8" s="546" customFormat="1">
      <c r="A296" s="540"/>
      <c r="B296" s="547" t="s">
        <v>1196</v>
      </c>
      <c r="C296" s="1151"/>
      <c r="D296" s="503" t="s">
        <v>296</v>
      </c>
      <c r="E296" s="523">
        <v>10</v>
      </c>
      <c r="F296" s="543"/>
      <c r="G296" s="544"/>
      <c r="H296" s="548"/>
    </row>
    <row r="297" spans="1:8" s="546" customFormat="1">
      <c r="A297" s="540"/>
      <c r="B297" s="547" t="s">
        <v>1195</v>
      </c>
      <c r="C297" s="1151"/>
      <c r="D297" s="503" t="s">
        <v>296</v>
      </c>
      <c r="E297" s="523">
        <v>32</v>
      </c>
      <c r="F297" s="543"/>
      <c r="G297" s="544"/>
      <c r="H297" s="548"/>
    </row>
    <row r="298" spans="1:8" s="546" customFormat="1">
      <c r="A298" s="540"/>
      <c r="B298" s="547" t="s">
        <v>1204</v>
      </c>
      <c r="C298" s="1151"/>
      <c r="D298" s="503" t="s">
        <v>296</v>
      </c>
      <c r="E298" s="523">
        <v>1</v>
      </c>
      <c r="F298" s="543"/>
      <c r="G298" s="544"/>
      <c r="H298" s="548"/>
    </row>
    <row r="299" spans="1:8" s="546" customFormat="1">
      <c r="A299" s="540"/>
      <c r="B299" s="547" t="s">
        <v>1194</v>
      </c>
      <c r="C299" s="1151"/>
      <c r="D299" s="503" t="s">
        <v>296</v>
      </c>
      <c r="E299" s="523">
        <v>8</v>
      </c>
      <c r="F299" s="543"/>
      <c r="G299" s="544"/>
      <c r="H299" s="548"/>
    </row>
    <row r="300" spans="1:8" s="546" customFormat="1">
      <c r="A300" s="540"/>
      <c r="B300" s="547" t="s">
        <v>1203</v>
      </c>
      <c r="C300" s="1151"/>
      <c r="D300" s="503" t="s">
        <v>296</v>
      </c>
      <c r="E300" s="523">
        <v>3</v>
      </c>
      <c r="F300" s="543"/>
      <c r="G300" s="544"/>
      <c r="H300" s="548"/>
    </row>
    <row r="301" spans="1:8" s="546" customFormat="1">
      <c r="A301" s="540"/>
      <c r="B301" s="547" t="s">
        <v>1202</v>
      </c>
      <c r="C301" s="1151"/>
      <c r="D301" s="503" t="s">
        <v>296</v>
      </c>
      <c r="E301" s="523">
        <v>2</v>
      </c>
      <c r="F301" s="543"/>
      <c r="G301" s="544"/>
      <c r="H301" s="548"/>
    </row>
    <row r="302" spans="1:8" s="546" customFormat="1">
      <c r="A302" s="540"/>
      <c r="B302" s="547" t="s">
        <v>1173</v>
      </c>
      <c r="C302" s="1151"/>
      <c r="D302" s="503" t="s">
        <v>296</v>
      </c>
      <c r="E302" s="523">
        <v>1</v>
      </c>
      <c r="F302" s="543"/>
      <c r="G302" s="544"/>
      <c r="H302" s="548"/>
    </row>
    <row r="303" spans="1:8" s="546" customFormat="1">
      <c r="A303" s="540"/>
      <c r="B303" s="547" t="s">
        <v>1201</v>
      </c>
      <c r="C303" s="1151"/>
      <c r="D303" s="503" t="s">
        <v>296</v>
      </c>
      <c r="E303" s="523">
        <v>1</v>
      </c>
      <c r="F303" s="543"/>
      <c r="G303" s="544"/>
      <c r="H303" s="548"/>
    </row>
    <row r="304" spans="1:8" s="546" customFormat="1">
      <c r="A304" s="540"/>
      <c r="B304" s="541" t="s">
        <v>1161</v>
      </c>
      <c r="C304" s="1150"/>
      <c r="D304" s="503" t="s">
        <v>380</v>
      </c>
      <c r="E304" s="542">
        <v>1</v>
      </c>
      <c r="F304" s="543"/>
      <c r="G304" s="544"/>
      <c r="H304" s="545"/>
    </row>
    <row r="305" spans="1:9" s="546" customFormat="1">
      <c r="A305" s="540"/>
      <c r="B305" s="541" t="s">
        <v>1160</v>
      </c>
      <c r="C305" s="1150"/>
      <c r="D305" s="503" t="s">
        <v>380</v>
      </c>
      <c r="E305" s="542">
        <v>1</v>
      </c>
      <c r="F305" s="543"/>
      <c r="G305" s="544"/>
      <c r="H305" s="545"/>
    </row>
    <row r="306" spans="1:9" s="546" customFormat="1">
      <c r="A306" s="540"/>
      <c r="B306" s="541"/>
      <c r="C306" s="1150"/>
      <c r="D306" s="503"/>
      <c r="E306" s="542"/>
      <c r="F306" s="543"/>
      <c r="G306" s="544"/>
      <c r="H306" s="545"/>
    </row>
    <row r="307" spans="1:9" ht="38.25">
      <c r="A307" s="495">
        <v>2</v>
      </c>
      <c r="B307" s="496" t="s">
        <v>1200</v>
      </c>
      <c r="C307" s="1139"/>
      <c r="D307" s="523"/>
      <c r="E307" s="524"/>
      <c r="F307" s="525"/>
      <c r="G307" s="526"/>
    </row>
    <row r="308" spans="1:9">
      <c r="A308" s="488"/>
      <c r="B308" s="489" t="s">
        <v>1231</v>
      </c>
      <c r="C308" s="1141"/>
      <c r="D308" s="503" t="s">
        <v>380</v>
      </c>
      <c r="E308" s="504">
        <v>1</v>
      </c>
      <c r="F308" s="505">
        <v>0</v>
      </c>
      <c r="G308" s="506">
        <f>E308*F308</f>
        <v>0</v>
      </c>
    </row>
    <row r="309" spans="1:9">
      <c r="A309" s="488"/>
      <c r="B309" s="489"/>
      <c r="C309" s="1141"/>
      <c r="D309" s="503"/>
      <c r="E309" s="504"/>
      <c r="F309" s="505"/>
      <c r="G309" s="506"/>
    </row>
    <row r="310" spans="1:9" s="546" customFormat="1">
      <c r="A310" s="540"/>
      <c r="B310" s="547" t="s">
        <v>1198</v>
      </c>
      <c r="C310" s="1151"/>
      <c r="D310" s="503" t="s">
        <v>296</v>
      </c>
      <c r="E310" s="523">
        <v>1</v>
      </c>
      <c r="F310" s="543"/>
      <c r="G310" s="544"/>
      <c r="H310" s="548"/>
      <c r="I310" s="548"/>
    </row>
    <row r="311" spans="1:9" s="546" customFormat="1">
      <c r="A311" s="540"/>
      <c r="B311" s="547" t="s">
        <v>1197</v>
      </c>
      <c r="C311" s="1151"/>
      <c r="D311" s="503" t="s">
        <v>296</v>
      </c>
      <c r="E311" s="523">
        <v>4</v>
      </c>
      <c r="F311" s="543"/>
      <c r="G311" s="544"/>
      <c r="H311" s="548"/>
      <c r="I311" s="548"/>
    </row>
    <row r="312" spans="1:9" s="546" customFormat="1" ht="25.5">
      <c r="A312" s="540"/>
      <c r="B312" s="550" t="s">
        <v>1174</v>
      </c>
      <c r="C312" s="1151"/>
      <c r="D312" s="503" t="s">
        <v>296</v>
      </c>
      <c r="E312" s="523">
        <v>1</v>
      </c>
      <c r="F312" s="543"/>
      <c r="G312" s="544"/>
      <c r="H312" s="548"/>
      <c r="I312" s="548"/>
    </row>
    <row r="313" spans="1:9" s="546" customFormat="1">
      <c r="A313" s="540"/>
      <c r="B313" s="547" t="s">
        <v>1166</v>
      </c>
      <c r="C313" s="1151"/>
      <c r="D313" s="503" t="s">
        <v>296</v>
      </c>
      <c r="E313" s="523">
        <v>1</v>
      </c>
      <c r="F313" s="543"/>
      <c r="G313" s="544"/>
      <c r="H313" s="548"/>
      <c r="I313" s="548"/>
    </row>
    <row r="314" spans="1:9" s="546" customFormat="1">
      <c r="A314" s="540"/>
      <c r="B314" s="547" t="s">
        <v>1165</v>
      </c>
      <c r="C314" s="1151"/>
      <c r="D314" s="503" t="s">
        <v>296</v>
      </c>
      <c r="E314" s="523">
        <v>1</v>
      </c>
      <c r="F314" s="543"/>
      <c r="G314" s="544"/>
      <c r="H314" s="548"/>
      <c r="I314" s="548"/>
    </row>
    <row r="315" spans="1:9" s="546" customFormat="1">
      <c r="A315" s="540"/>
      <c r="B315" s="547" t="s">
        <v>1196</v>
      </c>
      <c r="C315" s="1151"/>
      <c r="D315" s="503" t="s">
        <v>296</v>
      </c>
      <c r="E315" s="523">
        <v>28</v>
      </c>
      <c r="F315" s="543"/>
      <c r="G315" s="544"/>
      <c r="H315" s="548"/>
      <c r="I315" s="548"/>
    </row>
    <row r="316" spans="1:9" s="546" customFormat="1">
      <c r="A316" s="540"/>
      <c r="B316" s="547" t="s">
        <v>1195</v>
      </c>
      <c r="C316" s="1151"/>
      <c r="D316" s="503" t="s">
        <v>296</v>
      </c>
      <c r="E316" s="523">
        <v>3</v>
      </c>
      <c r="F316" s="543"/>
      <c r="G316" s="544"/>
      <c r="H316" s="548"/>
      <c r="I316" s="548"/>
    </row>
    <row r="317" spans="1:9" s="546" customFormat="1">
      <c r="A317" s="540"/>
      <c r="B317" s="547" t="s">
        <v>1194</v>
      </c>
      <c r="C317" s="1151"/>
      <c r="D317" s="503" t="s">
        <v>296</v>
      </c>
      <c r="E317" s="523">
        <v>11</v>
      </c>
      <c r="F317" s="543"/>
      <c r="G317" s="544"/>
      <c r="H317" s="548"/>
      <c r="I317" s="548"/>
    </row>
    <row r="318" spans="1:9" s="546" customFormat="1">
      <c r="A318" s="540"/>
      <c r="B318" s="547" t="s">
        <v>1217</v>
      </c>
      <c r="C318" s="1151"/>
      <c r="D318" s="503" t="s">
        <v>296</v>
      </c>
      <c r="E318" s="523">
        <v>4</v>
      </c>
      <c r="F318" s="543"/>
      <c r="G318" s="544"/>
      <c r="H318" s="548"/>
      <c r="I318" s="548"/>
    </row>
    <row r="319" spans="1:9" s="546" customFormat="1" ht="13.5" customHeight="1">
      <c r="A319" s="540"/>
      <c r="B319" s="547" t="s">
        <v>1193</v>
      </c>
      <c r="C319" s="1151"/>
      <c r="D319" s="503" t="s">
        <v>296</v>
      </c>
      <c r="E319" s="523">
        <v>2</v>
      </c>
      <c r="F319" s="543"/>
      <c r="G319" s="544"/>
      <c r="H319" s="548"/>
      <c r="I319" s="548"/>
    </row>
    <row r="320" spans="1:9" s="546" customFormat="1" ht="13.5" customHeight="1">
      <c r="A320" s="540"/>
      <c r="B320" s="547" t="s">
        <v>1173</v>
      </c>
      <c r="C320" s="1151"/>
      <c r="D320" s="503" t="s">
        <v>296</v>
      </c>
      <c r="E320" s="523">
        <v>1</v>
      </c>
      <c r="F320" s="543"/>
      <c r="G320" s="544"/>
      <c r="H320" s="548"/>
      <c r="I320" s="548"/>
    </row>
    <row r="321" spans="1:9" s="546" customFormat="1">
      <c r="A321" s="540"/>
      <c r="B321" s="547" t="s">
        <v>1192</v>
      </c>
      <c r="C321" s="1151"/>
      <c r="D321" s="503" t="s">
        <v>296</v>
      </c>
      <c r="E321" s="523">
        <v>1</v>
      </c>
      <c r="F321" s="543"/>
      <c r="G321" s="544"/>
      <c r="H321" s="548"/>
      <c r="I321" s="548"/>
    </row>
    <row r="322" spans="1:9" s="546" customFormat="1">
      <c r="A322" s="540"/>
      <c r="B322" s="547" t="s">
        <v>1191</v>
      </c>
      <c r="C322" s="1151"/>
      <c r="D322" s="503" t="s">
        <v>296</v>
      </c>
      <c r="E322" s="523">
        <v>1</v>
      </c>
      <c r="F322" s="543"/>
      <c r="G322" s="544"/>
      <c r="H322" s="548"/>
      <c r="I322" s="548"/>
    </row>
    <row r="323" spans="1:9" s="546" customFormat="1">
      <c r="A323" s="540"/>
      <c r="B323" s="541" t="s">
        <v>1161</v>
      </c>
      <c r="C323" s="1150"/>
      <c r="D323" s="503" t="s">
        <v>380</v>
      </c>
      <c r="E323" s="542">
        <v>1</v>
      </c>
      <c r="F323" s="543"/>
      <c r="G323" s="544"/>
      <c r="H323" s="545"/>
    </row>
    <row r="324" spans="1:9" s="546" customFormat="1">
      <c r="A324" s="540"/>
      <c r="B324" s="541" t="s">
        <v>1160</v>
      </c>
      <c r="C324" s="1150"/>
      <c r="D324" s="503" t="s">
        <v>380</v>
      </c>
      <c r="E324" s="542">
        <v>1</v>
      </c>
      <c r="F324" s="543"/>
      <c r="G324" s="544"/>
      <c r="H324" s="545"/>
    </row>
    <row r="325" spans="1:9" s="546" customFormat="1">
      <c r="A325" s="540"/>
      <c r="B325" s="541"/>
      <c r="C325" s="1150"/>
      <c r="D325" s="503"/>
      <c r="E325" s="542"/>
      <c r="F325" s="543"/>
      <c r="G325" s="544"/>
      <c r="H325" s="545"/>
    </row>
    <row r="326" spans="1:9" ht="30" customHeight="1">
      <c r="A326" s="495">
        <v>3</v>
      </c>
      <c r="B326" s="496" t="s">
        <v>1216</v>
      </c>
      <c r="C326" s="1139"/>
      <c r="D326" s="523"/>
      <c r="E326" s="524"/>
      <c r="F326" s="525"/>
      <c r="G326" s="526"/>
    </row>
    <row r="327" spans="1:9">
      <c r="A327" s="488"/>
      <c r="B327" s="489" t="s">
        <v>1230</v>
      </c>
      <c r="C327" s="1141"/>
      <c r="D327" s="503" t="s">
        <v>380</v>
      </c>
      <c r="E327" s="504">
        <v>1</v>
      </c>
      <c r="F327" s="505">
        <v>0</v>
      </c>
      <c r="G327" s="506">
        <f>E327*F327</f>
        <v>0</v>
      </c>
    </row>
    <row r="328" spans="1:9">
      <c r="A328" s="488"/>
      <c r="B328" s="489"/>
      <c r="C328" s="1141"/>
      <c r="D328" s="503"/>
      <c r="E328" s="504"/>
      <c r="F328" s="505"/>
      <c r="G328" s="506"/>
    </row>
    <row r="329" spans="1:9" s="546" customFormat="1">
      <c r="A329" s="540"/>
      <c r="B329" s="547" t="s">
        <v>1197</v>
      </c>
      <c r="C329" s="1151"/>
      <c r="D329" s="503" t="s">
        <v>296</v>
      </c>
      <c r="E329" s="523">
        <v>1</v>
      </c>
      <c r="F329" s="543"/>
      <c r="G329" s="544"/>
      <c r="H329" s="548"/>
      <c r="I329" s="548"/>
    </row>
    <row r="330" spans="1:9" s="546" customFormat="1">
      <c r="A330" s="540"/>
      <c r="B330" s="547" t="s">
        <v>1214</v>
      </c>
      <c r="C330" s="1151"/>
      <c r="D330" s="503" t="s">
        <v>296</v>
      </c>
      <c r="E330" s="523">
        <v>1</v>
      </c>
      <c r="F330" s="543"/>
      <c r="G330" s="544"/>
      <c r="H330" s="548"/>
      <c r="I330" s="548"/>
    </row>
    <row r="331" spans="1:9" s="546" customFormat="1" ht="25.5">
      <c r="A331" s="540"/>
      <c r="B331" s="550" t="s">
        <v>1174</v>
      </c>
      <c r="C331" s="1151"/>
      <c r="D331" s="503" t="s">
        <v>296</v>
      </c>
      <c r="E331" s="523">
        <v>1</v>
      </c>
      <c r="F331" s="543"/>
      <c r="G331" s="544"/>
      <c r="H331" s="548"/>
      <c r="I331" s="548"/>
    </row>
    <row r="332" spans="1:9" s="546" customFormat="1">
      <c r="A332" s="540"/>
      <c r="B332" s="547" t="s">
        <v>1166</v>
      </c>
      <c r="C332" s="1151"/>
      <c r="D332" s="503" t="s">
        <v>296</v>
      </c>
      <c r="E332" s="523">
        <v>1</v>
      </c>
      <c r="F332" s="543"/>
      <c r="G332" s="544"/>
      <c r="H332" s="548"/>
      <c r="I332" s="548"/>
    </row>
    <row r="333" spans="1:9" s="546" customFormat="1">
      <c r="A333" s="540"/>
      <c r="B333" s="547" t="s">
        <v>1165</v>
      </c>
      <c r="C333" s="1151"/>
      <c r="D333" s="503" t="s">
        <v>296</v>
      </c>
      <c r="E333" s="523">
        <v>1</v>
      </c>
      <c r="F333" s="543"/>
      <c r="G333" s="544"/>
      <c r="H333" s="548"/>
      <c r="I333" s="548"/>
    </row>
    <row r="334" spans="1:9" s="546" customFormat="1">
      <c r="A334" s="540"/>
      <c r="B334" s="547" t="s">
        <v>1213</v>
      </c>
      <c r="C334" s="1151"/>
      <c r="D334" s="503" t="s">
        <v>296</v>
      </c>
      <c r="E334" s="523">
        <v>6</v>
      </c>
      <c r="F334" s="543"/>
      <c r="G334" s="544"/>
      <c r="H334" s="548"/>
      <c r="I334" s="548"/>
    </row>
    <row r="335" spans="1:9" s="546" customFormat="1">
      <c r="A335" s="540"/>
      <c r="B335" s="547" t="s">
        <v>1173</v>
      </c>
      <c r="C335" s="1151"/>
      <c r="D335" s="503" t="s">
        <v>296</v>
      </c>
      <c r="E335" s="523">
        <v>1</v>
      </c>
      <c r="F335" s="543"/>
      <c r="G335" s="544"/>
      <c r="H335" s="548"/>
      <c r="I335" s="548"/>
    </row>
    <row r="336" spans="1:9" s="546" customFormat="1">
      <c r="A336" s="540"/>
      <c r="B336" s="547" t="s">
        <v>1212</v>
      </c>
      <c r="C336" s="1151"/>
      <c r="D336" s="503" t="s">
        <v>296</v>
      </c>
      <c r="E336" s="523">
        <v>1</v>
      </c>
      <c r="F336" s="543"/>
      <c r="G336" s="544"/>
      <c r="H336" s="548"/>
      <c r="I336" s="548"/>
    </row>
    <row r="337" spans="1:8" s="546" customFormat="1">
      <c r="A337" s="540"/>
      <c r="B337" s="541" t="s">
        <v>1161</v>
      </c>
      <c r="C337" s="1150"/>
      <c r="D337" s="503" t="s">
        <v>380</v>
      </c>
      <c r="E337" s="542">
        <v>1</v>
      </c>
      <c r="F337" s="543"/>
      <c r="G337" s="544"/>
      <c r="H337" s="545"/>
    </row>
    <row r="338" spans="1:8" s="546" customFormat="1">
      <c r="A338" s="540"/>
      <c r="B338" s="541" t="s">
        <v>1160</v>
      </c>
      <c r="C338" s="1150"/>
      <c r="D338" s="503" t="s">
        <v>380</v>
      </c>
      <c r="E338" s="542">
        <v>1</v>
      </c>
      <c r="F338" s="543"/>
      <c r="G338" s="544"/>
      <c r="H338" s="545"/>
    </row>
    <row r="339" spans="1:8" s="546" customFormat="1">
      <c r="A339" s="540"/>
      <c r="B339" s="541"/>
      <c r="C339" s="1150"/>
      <c r="D339" s="503"/>
      <c r="E339" s="542"/>
      <c r="F339" s="543"/>
      <c r="G339" s="544"/>
      <c r="H339" s="545"/>
    </row>
    <row r="340" spans="1:8" ht="38.25">
      <c r="A340" s="495">
        <v>4</v>
      </c>
      <c r="B340" s="496" t="s">
        <v>1211</v>
      </c>
      <c r="C340" s="1139"/>
      <c r="D340" s="523"/>
      <c r="E340" s="524"/>
      <c r="F340" s="525"/>
      <c r="G340" s="526"/>
    </row>
    <row r="341" spans="1:8">
      <c r="A341" s="488"/>
      <c r="B341" s="489" t="s">
        <v>1229</v>
      </c>
      <c r="C341" s="1141"/>
      <c r="D341" s="503" t="s">
        <v>380</v>
      </c>
      <c r="E341" s="504">
        <v>1</v>
      </c>
      <c r="F341" s="505">
        <v>0</v>
      </c>
      <c r="G341" s="506">
        <f>E341*F341</f>
        <v>0</v>
      </c>
    </row>
    <row r="342" spans="1:8" s="546" customFormat="1">
      <c r="A342" s="540"/>
      <c r="B342" s="541"/>
      <c r="C342" s="1150"/>
      <c r="D342" s="503"/>
      <c r="E342" s="542"/>
      <c r="F342" s="543"/>
      <c r="G342" s="544"/>
      <c r="H342" s="545"/>
    </row>
    <row r="343" spans="1:8" s="546" customFormat="1">
      <c r="A343" s="540"/>
      <c r="B343" s="547" t="s">
        <v>1219</v>
      </c>
      <c r="C343" s="1151"/>
      <c r="D343" s="503" t="s">
        <v>296</v>
      </c>
      <c r="E343" s="523">
        <v>2</v>
      </c>
      <c r="F343" s="543"/>
      <c r="G343" s="544"/>
      <c r="H343" s="548"/>
    </row>
    <row r="344" spans="1:8" s="546" customFormat="1">
      <c r="A344" s="540"/>
      <c r="B344" s="547" t="s">
        <v>1197</v>
      </c>
      <c r="C344" s="1151"/>
      <c r="D344" s="503" t="s">
        <v>296</v>
      </c>
      <c r="E344" s="523">
        <v>8</v>
      </c>
      <c r="F344" s="543"/>
      <c r="G344" s="544"/>
      <c r="H344" s="548"/>
    </row>
    <row r="345" spans="1:8" s="546" customFormat="1" ht="25.5">
      <c r="A345" s="540"/>
      <c r="B345" s="550" t="s">
        <v>1174</v>
      </c>
      <c r="C345" s="1151"/>
      <c r="D345" s="503" t="s">
        <v>296</v>
      </c>
      <c r="E345" s="523">
        <v>1</v>
      </c>
      <c r="F345" s="543"/>
      <c r="G345" s="544"/>
      <c r="H345" s="548"/>
    </row>
    <row r="346" spans="1:8" s="546" customFormat="1">
      <c r="A346" s="540"/>
      <c r="B346" s="547" t="s">
        <v>1166</v>
      </c>
      <c r="C346" s="1151"/>
      <c r="D346" s="503" t="s">
        <v>296</v>
      </c>
      <c r="E346" s="523">
        <v>1</v>
      </c>
      <c r="F346" s="543"/>
      <c r="G346" s="544"/>
      <c r="H346" s="548"/>
    </row>
    <row r="347" spans="1:8" s="546" customFormat="1">
      <c r="A347" s="540"/>
      <c r="B347" s="547" t="s">
        <v>1165</v>
      </c>
      <c r="C347" s="1151"/>
      <c r="D347" s="503" t="s">
        <v>296</v>
      </c>
      <c r="E347" s="523">
        <v>1</v>
      </c>
      <c r="F347" s="543"/>
      <c r="G347" s="544"/>
      <c r="H347" s="548"/>
    </row>
    <row r="348" spans="1:8" s="546" customFormat="1">
      <c r="A348" s="540"/>
      <c r="B348" s="547" t="s">
        <v>1208</v>
      </c>
      <c r="C348" s="1151"/>
      <c r="D348" s="503" t="s">
        <v>296</v>
      </c>
      <c r="E348" s="523">
        <v>7</v>
      </c>
      <c r="F348" s="543"/>
      <c r="G348" s="544"/>
      <c r="H348" s="548"/>
    </row>
    <row r="349" spans="1:8" s="546" customFormat="1">
      <c r="A349" s="540"/>
      <c r="B349" s="547" t="s">
        <v>1196</v>
      </c>
      <c r="C349" s="1151"/>
      <c r="D349" s="503" t="s">
        <v>296</v>
      </c>
      <c r="E349" s="523">
        <v>10</v>
      </c>
      <c r="F349" s="543"/>
      <c r="G349" s="544"/>
      <c r="H349" s="548"/>
    </row>
    <row r="350" spans="1:8" s="546" customFormat="1">
      <c r="A350" s="540"/>
      <c r="B350" s="547" t="s">
        <v>1195</v>
      </c>
      <c r="C350" s="1151"/>
      <c r="D350" s="503" t="s">
        <v>296</v>
      </c>
      <c r="E350" s="523">
        <v>42</v>
      </c>
      <c r="F350" s="543"/>
      <c r="G350" s="544"/>
      <c r="H350" s="548"/>
    </row>
    <row r="351" spans="1:8" s="546" customFormat="1">
      <c r="A351" s="540"/>
      <c r="B351" s="547" t="s">
        <v>1204</v>
      </c>
      <c r="C351" s="1151"/>
      <c r="D351" s="503" t="s">
        <v>296</v>
      </c>
      <c r="E351" s="523">
        <v>1</v>
      </c>
      <c r="F351" s="543"/>
      <c r="G351" s="544"/>
      <c r="H351" s="548"/>
    </row>
    <row r="352" spans="1:8" s="546" customFormat="1">
      <c r="A352" s="540"/>
      <c r="B352" s="547" t="s">
        <v>1194</v>
      </c>
      <c r="C352" s="1151"/>
      <c r="D352" s="503" t="s">
        <v>296</v>
      </c>
      <c r="E352" s="523">
        <v>11</v>
      </c>
      <c r="F352" s="543"/>
      <c r="G352" s="544"/>
      <c r="H352" s="548"/>
    </row>
    <row r="353" spans="1:9" s="546" customFormat="1">
      <c r="A353" s="540"/>
      <c r="B353" s="547" t="s">
        <v>1203</v>
      </c>
      <c r="C353" s="1151"/>
      <c r="D353" s="503" t="s">
        <v>296</v>
      </c>
      <c r="E353" s="523">
        <v>6</v>
      </c>
      <c r="F353" s="543"/>
      <c r="G353" s="544"/>
      <c r="H353" s="548"/>
    </row>
    <row r="354" spans="1:9" s="546" customFormat="1">
      <c r="A354" s="540"/>
      <c r="B354" s="547" t="s">
        <v>1202</v>
      </c>
      <c r="C354" s="1151"/>
      <c r="D354" s="503" t="s">
        <v>296</v>
      </c>
      <c r="E354" s="523">
        <v>2</v>
      </c>
      <c r="F354" s="543"/>
      <c r="G354" s="544"/>
      <c r="H354" s="548"/>
    </row>
    <row r="355" spans="1:9" s="546" customFormat="1">
      <c r="A355" s="540"/>
      <c r="B355" s="547" t="s">
        <v>1173</v>
      </c>
      <c r="C355" s="1151"/>
      <c r="D355" s="503" t="s">
        <v>296</v>
      </c>
      <c r="E355" s="523">
        <v>1</v>
      </c>
      <c r="F355" s="543"/>
      <c r="G355" s="544"/>
      <c r="H355" s="548"/>
    </row>
    <row r="356" spans="1:9" s="546" customFormat="1">
      <c r="A356" s="540"/>
      <c r="B356" s="547" t="s">
        <v>1201</v>
      </c>
      <c r="C356" s="1151"/>
      <c r="D356" s="503" t="s">
        <v>296</v>
      </c>
      <c r="E356" s="523">
        <v>1</v>
      </c>
      <c r="F356" s="543"/>
      <c r="G356" s="544"/>
      <c r="H356" s="548"/>
    </row>
    <row r="357" spans="1:9" s="546" customFormat="1">
      <c r="A357" s="540"/>
      <c r="B357" s="541" t="s">
        <v>1161</v>
      </c>
      <c r="C357" s="1150"/>
      <c r="D357" s="503" t="s">
        <v>380</v>
      </c>
      <c r="E357" s="542">
        <v>1</v>
      </c>
      <c r="F357" s="543"/>
      <c r="G357" s="544"/>
      <c r="H357" s="545"/>
    </row>
    <row r="358" spans="1:9" s="546" customFormat="1">
      <c r="A358" s="540"/>
      <c r="B358" s="541" t="s">
        <v>1160</v>
      </c>
      <c r="C358" s="1150"/>
      <c r="D358" s="503" t="s">
        <v>380</v>
      </c>
      <c r="E358" s="542">
        <v>1</v>
      </c>
      <c r="F358" s="543"/>
      <c r="G358" s="544"/>
      <c r="H358" s="545"/>
    </row>
    <row r="359" spans="1:9" s="546" customFormat="1">
      <c r="A359" s="540"/>
      <c r="B359" s="541"/>
      <c r="C359" s="1150"/>
      <c r="D359" s="503"/>
      <c r="E359" s="542"/>
      <c r="F359" s="543"/>
      <c r="G359" s="544"/>
      <c r="H359" s="545"/>
    </row>
    <row r="360" spans="1:9" ht="38.25">
      <c r="A360" s="495">
        <v>5</v>
      </c>
      <c r="B360" s="496" t="s">
        <v>1200</v>
      </c>
      <c r="C360" s="1139"/>
      <c r="D360" s="523"/>
      <c r="E360" s="524"/>
      <c r="F360" s="525"/>
      <c r="G360" s="526"/>
    </row>
    <row r="361" spans="1:9">
      <c r="A361" s="488"/>
      <c r="B361" s="489" t="s">
        <v>1228</v>
      </c>
      <c r="C361" s="1141"/>
      <c r="D361" s="503" t="s">
        <v>380</v>
      </c>
      <c r="E361" s="504">
        <v>1</v>
      </c>
      <c r="F361" s="505">
        <v>0</v>
      </c>
      <c r="G361" s="506">
        <f>E361*F361</f>
        <v>0</v>
      </c>
    </row>
    <row r="362" spans="1:9">
      <c r="A362" s="488"/>
      <c r="B362" s="489"/>
      <c r="C362" s="1141"/>
      <c r="D362" s="503"/>
      <c r="E362" s="504"/>
      <c r="F362" s="505"/>
      <c r="G362" s="506"/>
    </row>
    <row r="363" spans="1:9" s="546" customFormat="1">
      <c r="A363" s="540"/>
      <c r="B363" s="547" t="s">
        <v>1198</v>
      </c>
      <c r="C363" s="1151"/>
      <c r="D363" s="503" t="s">
        <v>296</v>
      </c>
      <c r="E363" s="523">
        <v>1</v>
      </c>
      <c r="F363" s="543"/>
      <c r="G363" s="544"/>
      <c r="H363" s="548"/>
      <c r="I363" s="548"/>
    </row>
    <row r="364" spans="1:9" s="546" customFormat="1">
      <c r="A364" s="540"/>
      <c r="B364" s="547" t="s">
        <v>1197</v>
      </c>
      <c r="C364" s="1151"/>
      <c r="D364" s="503" t="s">
        <v>296</v>
      </c>
      <c r="E364" s="523">
        <v>4</v>
      </c>
      <c r="F364" s="543"/>
      <c r="G364" s="544"/>
      <c r="H364" s="548"/>
      <c r="I364" s="548"/>
    </row>
    <row r="365" spans="1:9" s="546" customFormat="1" ht="25.5">
      <c r="A365" s="540"/>
      <c r="B365" s="550" t="s">
        <v>1174</v>
      </c>
      <c r="C365" s="1151"/>
      <c r="D365" s="503" t="s">
        <v>296</v>
      </c>
      <c r="E365" s="523">
        <v>1</v>
      </c>
      <c r="F365" s="543"/>
      <c r="G365" s="544"/>
      <c r="H365" s="548"/>
      <c r="I365" s="548"/>
    </row>
    <row r="366" spans="1:9" s="546" customFormat="1">
      <c r="A366" s="540"/>
      <c r="B366" s="547" t="s">
        <v>1166</v>
      </c>
      <c r="C366" s="1151"/>
      <c r="D366" s="503" t="s">
        <v>296</v>
      </c>
      <c r="E366" s="523">
        <v>1</v>
      </c>
      <c r="F366" s="543"/>
      <c r="G366" s="544"/>
      <c r="H366" s="548"/>
      <c r="I366" s="548"/>
    </row>
    <row r="367" spans="1:9" s="546" customFormat="1">
      <c r="A367" s="540"/>
      <c r="B367" s="547" t="s">
        <v>1165</v>
      </c>
      <c r="C367" s="1151"/>
      <c r="D367" s="503" t="s">
        <v>296</v>
      </c>
      <c r="E367" s="523">
        <v>1</v>
      </c>
      <c r="F367" s="543"/>
      <c r="G367" s="544"/>
      <c r="H367" s="548"/>
      <c r="I367" s="548"/>
    </row>
    <row r="368" spans="1:9" s="546" customFormat="1">
      <c r="A368" s="540"/>
      <c r="B368" s="547" t="s">
        <v>1196</v>
      </c>
      <c r="C368" s="1151"/>
      <c r="D368" s="503" t="s">
        <v>296</v>
      </c>
      <c r="E368" s="523">
        <v>30</v>
      </c>
      <c r="F368" s="543"/>
      <c r="G368" s="544"/>
      <c r="H368" s="548"/>
      <c r="I368" s="548"/>
    </row>
    <row r="369" spans="1:9" s="546" customFormat="1">
      <c r="A369" s="540"/>
      <c r="B369" s="547" t="s">
        <v>1195</v>
      </c>
      <c r="C369" s="1151"/>
      <c r="D369" s="503" t="s">
        <v>296</v>
      </c>
      <c r="E369" s="523">
        <v>3</v>
      </c>
      <c r="F369" s="543"/>
      <c r="G369" s="544"/>
      <c r="H369" s="548"/>
      <c r="I369" s="548"/>
    </row>
    <row r="370" spans="1:9" s="546" customFormat="1">
      <c r="A370" s="540"/>
      <c r="B370" s="547" t="s">
        <v>1194</v>
      </c>
      <c r="C370" s="1151"/>
      <c r="D370" s="503" t="s">
        <v>296</v>
      </c>
      <c r="E370" s="523">
        <v>12</v>
      </c>
      <c r="F370" s="543"/>
      <c r="G370" s="544"/>
      <c r="H370" s="548"/>
      <c r="I370" s="548"/>
    </row>
    <row r="371" spans="1:9" s="546" customFormat="1">
      <c r="A371" s="540"/>
      <c r="B371" s="547" t="s">
        <v>1217</v>
      </c>
      <c r="C371" s="1151"/>
      <c r="D371" s="503" t="s">
        <v>296</v>
      </c>
      <c r="E371" s="523">
        <v>6</v>
      </c>
      <c r="F371" s="543"/>
      <c r="G371" s="544"/>
      <c r="H371" s="548"/>
      <c r="I371" s="548"/>
    </row>
    <row r="372" spans="1:9" s="546" customFormat="1" ht="13.5" customHeight="1">
      <c r="A372" s="540"/>
      <c r="B372" s="547" t="s">
        <v>1193</v>
      </c>
      <c r="C372" s="1151"/>
      <c r="D372" s="503" t="s">
        <v>296</v>
      </c>
      <c r="E372" s="523">
        <v>2</v>
      </c>
      <c r="F372" s="543"/>
      <c r="G372" s="544"/>
      <c r="H372" s="548"/>
      <c r="I372" s="548"/>
    </row>
    <row r="373" spans="1:9" s="546" customFormat="1" ht="13.5" customHeight="1">
      <c r="A373" s="540"/>
      <c r="B373" s="547" t="s">
        <v>1173</v>
      </c>
      <c r="C373" s="1151"/>
      <c r="D373" s="503" t="s">
        <v>296</v>
      </c>
      <c r="E373" s="523">
        <v>1</v>
      </c>
      <c r="F373" s="543"/>
      <c r="G373" s="544"/>
      <c r="H373" s="548"/>
      <c r="I373" s="548"/>
    </row>
    <row r="374" spans="1:9" s="546" customFormat="1">
      <c r="A374" s="540"/>
      <c r="B374" s="547" t="s">
        <v>1192</v>
      </c>
      <c r="C374" s="1151"/>
      <c r="D374" s="503" t="s">
        <v>296</v>
      </c>
      <c r="E374" s="523">
        <v>1</v>
      </c>
      <c r="F374" s="543"/>
      <c r="G374" s="544"/>
      <c r="H374" s="548"/>
      <c r="I374" s="548"/>
    </row>
    <row r="375" spans="1:9" s="546" customFormat="1">
      <c r="A375" s="540"/>
      <c r="B375" s="547" t="s">
        <v>1191</v>
      </c>
      <c r="C375" s="1151"/>
      <c r="D375" s="503" t="s">
        <v>296</v>
      </c>
      <c r="E375" s="523">
        <v>1</v>
      </c>
      <c r="F375" s="543"/>
      <c r="G375" s="544"/>
      <c r="H375" s="548"/>
      <c r="I375" s="548"/>
    </row>
    <row r="376" spans="1:9" s="546" customFormat="1">
      <c r="A376" s="540"/>
      <c r="B376" s="541" t="s">
        <v>1161</v>
      </c>
      <c r="C376" s="1150"/>
      <c r="D376" s="503" t="s">
        <v>380</v>
      </c>
      <c r="E376" s="542">
        <v>1</v>
      </c>
      <c r="F376" s="543"/>
      <c r="G376" s="544"/>
      <c r="H376" s="545"/>
    </row>
    <row r="377" spans="1:9" s="546" customFormat="1">
      <c r="A377" s="540"/>
      <c r="B377" s="541" t="s">
        <v>1160</v>
      </c>
      <c r="C377" s="1150"/>
      <c r="D377" s="503" t="s">
        <v>380</v>
      </c>
      <c r="E377" s="542">
        <v>1</v>
      </c>
      <c r="F377" s="543"/>
      <c r="G377" s="544"/>
      <c r="H377" s="545"/>
    </row>
    <row r="378" spans="1:9" s="546" customFormat="1">
      <c r="A378" s="540"/>
      <c r="B378" s="541"/>
      <c r="C378" s="1150"/>
      <c r="D378" s="503"/>
      <c r="E378" s="542"/>
      <c r="F378" s="543"/>
      <c r="G378" s="544"/>
      <c r="H378" s="545"/>
    </row>
    <row r="379" spans="1:9" ht="30" customHeight="1">
      <c r="A379" s="495">
        <v>6</v>
      </c>
      <c r="B379" s="496" t="s">
        <v>1216</v>
      </c>
      <c r="C379" s="1139"/>
      <c r="D379" s="523"/>
      <c r="E379" s="524"/>
      <c r="F379" s="525"/>
      <c r="G379" s="526"/>
    </row>
    <row r="380" spans="1:9">
      <c r="A380" s="488"/>
      <c r="B380" s="489" t="s">
        <v>1227</v>
      </c>
      <c r="C380" s="1141"/>
      <c r="D380" s="503" t="s">
        <v>380</v>
      </c>
      <c r="E380" s="504">
        <v>1</v>
      </c>
      <c r="F380" s="505">
        <v>0</v>
      </c>
      <c r="G380" s="506">
        <f>E380*F380</f>
        <v>0</v>
      </c>
    </row>
    <row r="381" spans="1:9">
      <c r="A381" s="488"/>
      <c r="B381" s="489"/>
      <c r="C381" s="1141"/>
      <c r="D381" s="503"/>
      <c r="E381" s="504"/>
      <c r="F381" s="505"/>
      <c r="G381" s="506"/>
    </row>
    <row r="382" spans="1:9" s="546" customFormat="1">
      <c r="A382" s="540"/>
      <c r="B382" s="547" t="s">
        <v>1197</v>
      </c>
      <c r="C382" s="1151"/>
      <c r="D382" s="503" t="s">
        <v>296</v>
      </c>
      <c r="E382" s="523">
        <v>2</v>
      </c>
      <c r="F382" s="543"/>
      <c r="G382" s="544"/>
      <c r="H382" s="548"/>
      <c r="I382" s="548"/>
    </row>
    <row r="383" spans="1:9" s="546" customFormat="1">
      <c r="A383" s="540"/>
      <c r="B383" s="547" t="s">
        <v>1214</v>
      </c>
      <c r="C383" s="1151"/>
      <c r="D383" s="503" t="s">
        <v>296</v>
      </c>
      <c r="E383" s="523">
        <v>1</v>
      </c>
      <c r="F383" s="543"/>
      <c r="G383" s="544"/>
      <c r="H383" s="548"/>
      <c r="I383" s="548"/>
    </row>
    <row r="384" spans="1:9" s="546" customFormat="1" ht="25.5">
      <c r="A384" s="540"/>
      <c r="B384" s="550" t="s">
        <v>1174</v>
      </c>
      <c r="C384" s="1151"/>
      <c r="D384" s="503" t="s">
        <v>296</v>
      </c>
      <c r="E384" s="523">
        <v>1</v>
      </c>
      <c r="F384" s="543"/>
      <c r="G384" s="544"/>
      <c r="H384" s="548"/>
      <c r="I384" s="548"/>
    </row>
    <row r="385" spans="1:9" s="546" customFormat="1">
      <c r="A385" s="540"/>
      <c r="B385" s="547" t="s">
        <v>1166</v>
      </c>
      <c r="C385" s="1151"/>
      <c r="D385" s="503" t="s">
        <v>296</v>
      </c>
      <c r="E385" s="523">
        <v>1</v>
      </c>
      <c r="F385" s="543"/>
      <c r="G385" s="544"/>
      <c r="H385" s="548"/>
      <c r="I385" s="548"/>
    </row>
    <row r="386" spans="1:9" s="546" customFormat="1">
      <c r="A386" s="540"/>
      <c r="B386" s="547" t="s">
        <v>1165</v>
      </c>
      <c r="C386" s="1151"/>
      <c r="D386" s="503" t="s">
        <v>296</v>
      </c>
      <c r="E386" s="523">
        <v>1</v>
      </c>
      <c r="F386" s="543"/>
      <c r="G386" s="544"/>
      <c r="H386" s="548"/>
      <c r="I386" s="548"/>
    </row>
    <row r="387" spans="1:9" s="546" customFormat="1">
      <c r="A387" s="540"/>
      <c r="B387" s="547" t="s">
        <v>1213</v>
      </c>
      <c r="C387" s="1151"/>
      <c r="D387" s="503" t="s">
        <v>296</v>
      </c>
      <c r="E387" s="523">
        <v>6</v>
      </c>
      <c r="F387" s="543"/>
      <c r="G387" s="544"/>
      <c r="H387" s="548"/>
      <c r="I387" s="548"/>
    </row>
    <row r="388" spans="1:9" s="546" customFormat="1">
      <c r="A388" s="540"/>
      <c r="B388" s="547" t="s">
        <v>1173</v>
      </c>
      <c r="C388" s="1151"/>
      <c r="D388" s="503" t="s">
        <v>296</v>
      </c>
      <c r="E388" s="523">
        <v>1</v>
      </c>
      <c r="F388" s="543"/>
      <c r="G388" s="544"/>
      <c r="H388" s="548"/>
      <c r="I388" s="548"/>
    </row>
    <row r="389" spans="1:9" s="546" customFormat="1">
      <c r="A389" s="540"/>
      <c r="B389" s="547" t="s">
        <v>1212</v>
      </c>
      <c r="C389" s="1151"/>
      <c r="D389" s="503" t="s">
        <v>296</v>
      </c>
      <c r="E389" s="523">
        <v>1</v>
      </c>
      <c r="F389" s="543"/>
      <c r="G389" s="544"/>
      <c r="H389" s="548"/>
      <c r="I389" s="548"/>
    </row>
    <row r="390" spans="1:9" s="546" customFormat="1">
      <c r="A390" s="540"/>
      <c r="B390" s="541" t="s">
        <v>1161</v>
      </c>
      <c r="C390" s="1150"/>
      <c r="D390" s="503" t="s">
        <v>380</v>
      </c>
      <c r="E390" s="542">
        <v>1</v>
      </c>
      <c r="F390" s="543"/>
      <c r="G390" s="544"/>
      <c r="H390" s="545"/>
    </row>
    <row r="391" spans="1:9" s="546" customFormat="1">
      <c r="A391" s="540"/>
      <c r="B391" s="541" t="s">
        <v>1160</v>
      </c>
      <c r="C391" s="1150"/>
      <c r="D391" s="503" t="s">
        <v>380</v>
      </c>
      <c r="E391" s="542">
        <v>1</v>
      </c>
      <c r="F391" s="543"/>
      <c r="G391" s="544"/>
      <c r="H391" s="545"/>
    </row>
    <row r="392" spans="1:9">
      <c r="A392" s="498"/>
      <c r="B392" s="490"/>
      <c r="C392" s="1138"/>
      <c r="D392" s="523"/>
      <c r="E392" s="524"/>
      <c r="F392" s="525"/>
      <c r="G392" s="526"/>
    </row>
    <row r="393" spans="1:9" ht="38.25">
      <c r="A393" s="495">
        <v>7</v>
      </c>
      <c r="B393" s="496" t="s">
        <v>1211</v>
      </c>
      <c r="C393" s="1139"/>
      <c r="D393" s="523"/>
      <c r="E393" s="524"/>
      <c r="F393" s="525"/>
      <c r="G393" s="526"/>
    </row>
    <row r="394" spans="1:9">
      <c r="A394" s="488"/>
      <c r="B394" s="489" t="s">
        <v>1226</v>
      </c>
      <c r="C394" s="1141"/>
      <c r="D394" s="503" t="s">
        <v>380</v>
      </c>
      <c r="E394" s="504">
        <v>1</v>
      </c>
      <c r="F394" s="505">
        <v>0</v>
      </c>
      <c r="G394" s="506">
        <f>E394*F394</f>
        <v>0</v>
      </c>
    </row>
    <row r="395" spans="1:9" s="546" customFormat="1">
      <c r="A395" s="540"/>
      <c r="B395" s="541"/>
      <c r="C395" s="1150"/>
      <c r="D395" s="503"/>
      <c r="E395" s="542"/>
      <c r="F395" s="543"/>
      <c r="G395" s="544"/>
      <c r="H395" s="545"/>
    </row>
    <row r="396" spans="1:9" s="546" customFormat="1">
      <c r="A396" s="540"/>
      <c r="B396" s="547" t="s">
        <v>1219</v>
      </c>
      <c r="C396" s="1151"/>
      <c r="D396" s="503" t="s">
        <v>296</v>
      </c>
      <c r="E396" s="523">
        <v>2</v>
      </c>
      <c r="F396" s="543"/>
      <c r="G396" s="544"/>
      <c r="H396" s="548"/>
    </row>
    <row r="397" spans="1:9" s="546" customFormat="1">
      <c r="A397" s="540"/>
      <c r="B397" s="547" t="s">
        <v>1197</v>
      </c>
      <c r="C397" s="1151"/>
      <c r="D397" s="503" t="s">
        <v>296</v>
      </c>
      <c r="E397" s="523">
        <v>8</v>
      </c>
      <c r="F397" s="543"/>
      <c r="G397" s="544"/>
      <c r="H397" s="548"/>
    </row>
    <row r="398" spans="1:9" s="546" customFormat="1" ht="25.5">
      <c r="A398" s="540"/>
      <c r="B398" s="550" t="s">
        <v>1174</v>
      </c>
      <c r="C398" s="1151"/>
      <c r="D398" s="503" t="s">
        <v>296</v>
      </c>
      <c r="E398" s="523">
        <v>1</v>
      </c>
      <c r="F398" s="543"/>
      <c r="G398" s="544"/>
      <c r="H398" s="548"/>
    </row>
    <row r="399" spans="1:9" s="546" customFormat="1">
      <c r="A399" s="540"/>
      <c r="B399" s="547" t="s">
        <v>1166</v>
      </c>
      <c r="C399" s="1151"/>
      <c r="D399" s="503" t="s">
        <v>296</v>
      </c>
      <c r="E399" s="523">
        <v>1</v>
      </c>
      <c r="F399" s="543"/>
      <c r="G399" s="544"/>
      <c r="H399" s="548"/>
    </row>
    <row r="400" spans="1:9" s="546" customFormat="1">
      <c r="A400" s="540"/>
      <c r="B400" s="547" t="s">
        <v>1165</v>
      </c>
      <c r="C400" s="1151"/>
      <c r="D400" s="503" t="s">
        <v>296</v>
      </c>
      <c r="E400" s="523">
        <v>1</v>
      </c>
      <c r="F400" s="543"/>
      <c r="G400" s="544"/>
      <c r="H400" s="548"/>
    </row>
    <row r="401" spans="1:9" s="546" customFormat="1">
      <c r="A401" s="540"/>
      <c r="B401" s="547" t="s">
        <v>1208</v>
      </c>
      <c r="C401" s="1151"/>
      <c r="D401" s="503" t="s">
        <v>296</v>
      </c>
      <c r="E401" s="523">
        <v>9</v>
      </c>
      <c r="F401" s="543"/>
      <c r="G401" s="544"/>
      <c r="H401" s="548"/>
    </row>
    <row r="402" spans="1:9" s="546" customFormat="1">
      <c r="A402" s="540"/>
      <c r="B402" s="547" t="s">
        <v>1196</v>
      </c>
      <c r="C402" s="1151"/>
      <c r="D402" s="503" t="s">
        <v>296</v>
      </c>
      <c r="E402" s="523">
        <v>10</v>
      </c>
      <c r="F402" s="543"/>
      <c r="G402" s="544"/>
      <c r="H402" s="548"/>
    </row>
    <row r="403" spans="1:9" s="546" customFormat="1">
      <c r="A403" s="540"/>
      <c r="B403" s="547" t="s">
        <v>1195</v>
      </c>
      <c r="C403" s="1151"/>
      <c r="D403" s="503" t="s">
        <v>296</v>
      </c>
      <c r="E403" s="523">
        <v>42</v>
      </c>
      <c r="F403" s="543"/>
      <c r="G403" s="544"/>
      <c r="H403" s="548"/>
    </row>
    <row r="404" spans="1:9" s="546" customFormat="1">
      <c r="A404" s="540"/>
      <c r="B404" s="547" t="s">
        <v>1204</v>
      </c>
      <c r="C404" s="1151"/>
      <c r="D404" s="503" t="s">
        <v>296</v>
      </c>
      <c r="E404" s="523">
        <v>1</v>
      </c>
      <c r="F404" s="543"/>
      <c r="G404" s="544"/>
      <c r="H404" s="548"/>
    </row>
    <row r="405" spans="1:9" s="546" customFormat="1">
      <c r="A405" s="540"/>
      <c r="B405" s="547" t="s">
        <v>1194</v>
      </c>
      <c r="C405" s="1151"/>
      <c r="D405" s="503" t="s">
        <v>296</v>
      </c>
      <c r="E405" s="523">
        <v>11</v>
      </c>
      <c r="F405" s="543"/>
      <c r="G405" s="544"/>
      <c r="H405" s="548"/>
    </row>
    <row r="406" spans="1:9" s="546" customFormat="1">
      <c r="A406" s="540"/>
      <c r="B406" s="547" t="s">
        <v>1203</v>
      </c>
      <c r="C406" s="1151"/>
      <c r="D406" s="503" t="s">
        <v>296</v>
      </c>
      <c r="E406" s="523">
        <v>6</v>
      </c>
      <c r="F406" s="543"/>
      <c r="G406" s="544"/>
      <c r="H406" s="548"/>
    </row>
    <row r="407" spans="1:9" s="546" customFormat="1">
      <c r="A407" s="540"/>
      <c r="B407" s="547" t="s">
        <v>1202</v>
      </c>
      <c r="C407" s="1151"/>
      <c r="D407" s="503" t="s">
        <v>296</v>
      </c>
      <c r="E407" s="523">
        <v>2</v>
      </c>
      <c r="F407" s="543"/>
      <c r="G407" s="544"/>
      <c r="H407" s="548"/>
    </row>
    <row r="408" spans="1:9" s="546" customFormat="1">
      <c r="A408" s="540"/>
      <c r="B408" s="547" t="s">
        <v>1173</v>
      </c>
      <c r="C408" s="1151"/>
      <c r="D408" s="503" t="s">
        <v>296</v>
      </c>
      <c r="E408" s="523">
        <v>1</v>
      </c>
      <c r="F408" s="543"/>
      <c r="G408" s="544"/>
      <c r="H408" s="548"/>
    </row>
    <row r="409" spans="1:9" s="546" customFormat="1">
      <c r="A409" s="540"/>
      <c r="B409" s="547" t="s">
        <v>1201</v>
      </c>
      <c r="C409" s="1151"/>
      <c r="D409" s="503" t="s">
        <v>296</v>
      </c>
      <c r="E409" s="523">
        <v>1</v>
      </c>
      <c r="F409" s="543"/>
      <c r="G409" s="544"/>
      <c r="H409" s="548"/>
    </row>
    <row r="410" spans="1:9" s="546" customFormat="1">
      <c r="A410" s="540"/>
      <c r="B410" s="541" t="s">
        <v>1161</v>
      </c>
      <c r="C410" s="1150"/>
      <c r="D410" s="503" t="s">
        <v>380</v>
      </c>
      <c r="E410" s="542">
        <v>1</v>
      </c>
      <c r="F410" s="543"/>
      <c r="G410" s="544"/>
      <c r="H410" s="545"/>
    </row>
    <row r="411" spans="1:9" s="546" customFormat="1">
      <c r="A411" s="540"/>
      <c r="B411" s="541" t="s">
        <v>1160</v>
      </c>
      <c r="C411" s="1150"/>
      <c r="D411" s="503" t="s">
        <v>380</v>
      </c>
      <c r="E411" s="542">
        <v>1</v>
      </c>
      <c r="F411" s="543"/>
      <c r="G411" s="544"/>
      <c r="H411" s="545"/>
    </row>
    <row r="412" spans="1:9" s="546" customFormat="1">
      <c r="A412" s="540"/>
      <c r="B412" s="541"/>
      <c r="C412" s="1150"/>
      <c r="D412" s="503"/>
      <c r="E412" s="542"/>
      <c r="F412" s="543"/>
      <c r="G412" s="544"/>
      <c r="H412" s="545"/>
    </row>
    <row r="413" spans="1:9" ht="38.25">
      <c r="A413" s="495">
        <v>8</v>
      </c>
      <c r="B413" s="496" t="s">
        <v>1200</v>
      </c>
      <c r="C413" s="1139"/>
      <c r="D413" s="523"/>
      <c r="E413" s="524"/>
      <c r="F413" s="525"/>
      <c r="G413" s="526"/>
    </row>
    <row r="414" spans="1:9">
      <c r="A414" s="488"/>
      <c r="B414" s="489" t="s">
        <v>1225</v>
      </c>
      <c r="C414" s="1141"/>
      <c r="D414" s="503" t="s">
        <v>380</v>
      </c>
      <c r="E414" s="504">
        <v>1</v>
      </c>
      <c r="F414" s="505">
        <v>0</v>
      </c>
      <c r="G414" s="506">
        <f>E414*F414</f>
        <v>0</v>
      </c>
    </row>
    <row r="415" spans="1:9">
      <c r="A415" s="488"/>
      <c r="B415" s="489"/>
      <c r="C415" s="1141"/>
      <c r="D415" s="503"/>
      <c r="E415" s="504"/>
      <c r="F415" s="505"/>
      <c r="G415" s="506"/>
    </row>
    <row r="416" spans="1:9" s="546" customFormat="1">
      <c r="A416" s="540"/>
      <c r="B416" s="547" t="s">
        <v>1198</v>
      </c>
      <c r="C416" s="1151"/>
      <c r="D416" s="503" t="s">
        <v>296</v>
      </c>
      <c r="E416" s="523">
        <v>1</v>
      </c>
      <c r="F416" s="543"/>
      <c r="G416" s="544"/>
      <c r="H416" s="548"/>
      <c r="I416" s="548"/>
    </row>
    <row r="417" spans="1:9" s="546" customFormat="1">
      <c r="A417" s="540"/>
      <c r="B417" s="547" t="s">
        <v>1197</v>
      </c>
      <c r="C417" s="1151"/>
      <c r="D417" s="503" t="s">
        <v>296</v>
      </c>
      <c r="E417" s="523">
        <v>4</v>
      </c>
      <c r="F417" s="543"/>
      <c r="G417" s="544"/>
      <c r="H417" s="548"/>
      <c r="I417" s="548"/>
    </row>
    <row r="418" spans="1:9" s="546" customFormat="1" ht="25.5">
      <c r="A418" s="540"/>
      <c r="B418" s="550" t="s">
        <v>1174</v>
      </c>
      <c r="C418" s="1151"/>
      <c r="D418" s="503" t="s">
        <v>296</v>
      </c>
      <c r="E418" s="523">
        <v>1</v>
      </c>
      <c r="F418" s="543"/>
      <c r="G418" s="544"/>
      <c r="H418" s="548"/>
      <c r="I418" s="548"/>
    </row>
    <row r="419" spans="1:9" s="546" customFormat="1">
      <c r="A419" s="540"/>
      <c r="B419" s="547" t="s">
        <v>1166</v>
      </c>
      <c r="C419" s="1151"/>
      <c r="D419" s="503" t="s">
        <v>296</v>
      </c>
      <c r="E419" s="523">
        <v>1</v>
      </c>
      <c r="F419" s="543"/>
      <c r="G419" s="544"/>
      <c r="H419" s="548"/>
      <c r="I419" s="548"/>
    </row>
    <row r="420" spans="1:9" s="546" customFormat="1">
      <c r="A420" s="540"/>
      <c r="B420" s="547" t="s">
        <v>1165</v>
      </c>
      <c r="C420" s="1151"/>
      <c r="D420" s="503" t="s">
        <v>296</v>
      </c>
      <c r="E420" s="523">
        <v>1</v>
      </c>
      <c r="F420" s="543"/>
      <c r="G420" s="544"/>
      <c r="H420" s="548"/>
      <c r="I420" s="548"/>
    </row>
    <row r="421" spans="1:9" s="546" customFormat="1">
      <c r="A421" s="540"/>
      <c r="B421" s="547" t="s">
        <v>1196</v>
      </c>
      <c r="C421" s="1151"/>
      <c r="D421" s="503" t="s">
        <v>296</v>
      </c>
      <c r="E421" s="523">
        <v>32</v>
      </c>
      <c r="F421" s="543"/>
      <c r="G421" s="544"/>
      <c r="H421" s="548"/>
      <c r="I421" s="548"/>
    </row>
    <row r="422" spans="1:9" s="546" customFormat="1">
      <c r="A422" s="540"/>
      <c r="B422" s="547" t="s">
        <v>1195</v>
      </c>
      <c r="C422" s="1151"/>
      <c r="D422" s="503" t="s">
        <v>296</v>
      </c>
      <c r="E422" s="523">
        <v>3</v>
      </c>
      <c r="F422" s="543"/>
      <c r="G422" s="544"/>
      <c r="H422" s="548"/>
      <c r="I422" s="548"/>
    </row>
    <row r="423" spans="1:9" s="546" customFormat="1">
      <c r="A423" s="540"/>
      <c r="B423" s="547" t="s">
        <v>1194</v>
      </c>
      <c r="C423" s="1151"/>
      <c r="D423" s="503" t="s">
        <v>296</v>
      </c>
      <c r="E423" s="523">
        <v>14</v>
      </c>
      <c r="F423" s="543"/>
      <c r="G423" s="544"/>
      <c r="H423" s="548"/>
      <c r="I423" s="548"/>
    </row>
    <row r="424" spans="1:9" s="546" customFormat="1">
      <c r="A424" s="540"/>
      <c r="B424" s="547" t="s">
        <v>1217</v>
      </c>
      <c r="C424" s="1151"/>
      <c r="D424" s="503" t="s">
        <v>296</v>
      </c>
      <c r="E424" s="523">
        <v>8</v>
      </c>
      <c r="F424" s="543"/>
      <c r="G424" s="544"/>
      <c r="H424" s="548"/>
      <c r="I424" s="548"/>
    </row>
    <row r="425" spans="1:9" s="546" customFormat="1" ht="13.5" customHeight="1">
      <c r="A425" s="540"/>
      <c r="B425" s="547" t="s">
        <v>1193</v>
      </c>
      <c r="C425" s="1151"/>
      <c r="D425" s="503" t="s">
        <v>296</v>
      </c>
      <c r="E425" s="523">
        <v>2</v>
      </c>
      <c r="F425" s="543"/>
      <c r="G425" s="544"/>
      <c r="H425" s="548"/>
      <c r="I425" s="548"/>
    </row>
    <row r="426" spans="1:9" s="546" customFormat="1" ht="13.5" customHeight="1">
      <c r="A426" s="540"/>
      <c r="B426" s="547" t="s">
        <v>1173</v>
      </c>
      <c r="C426" s="1151"/>
      <c r="D426" s="503" t="s">
        <v>296</v>
      </c>
      <c r="E426" s="523">
        <v>1</v>
      </c>
      <c r="F426" s="543"/>
      <c r="G426" s="544"/>
      <c r="H426" s="548"/>
      <c r="I426" s="548"/>
    </row>
    <row r="427" spans="1:9" s="546" customFormat="1">
      <c r="A427" s="540"/>
      <c r="B427" s="547" t="s">
        <v>1192</v>
      </c>
      <c r="C427" s="1151"/>
      <c r="D427" s="503" t="s">
        <v>296</v>
      </c>
      <c r="E427" s="523">
        <v>1</v>
      </c>
      <c r="F427" s="543"/>
      <c r="G427" s="544"/>
      <c r="H427" s="548"/>
      <c r="I427" s="548"/>
    </row>
    <row r="428" spans="1:9" s="546" customFormat="1">
      <c r="A428" s="540"/>
      <c r="B428" s="547" t="s">
        <v>1191</v>
      </c>
      <c r="C428" s="1151"/>
      <c r="D428" s="503" t="s">
        <v>296</v>
      </c>
      <c r="E428" s="523">
        <v>1</v>
      </c>
      <c r="F428" s="543"/>
      <c r="G428" s="544"/>
      <c r="H428" s="548"/>
      <c r="I428" s="548"/>
    </row>
    <row r="429" spans="1:9" s="546" customFormat="1">
      <c r="A429" s="540"/>
      <c r="B429" s="541" t="s">
        <v>1161</v>
      </c>
      <c r="C429" s="1150"/>
      <c r="D429" s="503" t="s">
        <v>380</v>
      </c>
      <c r="E429" s="542">
        <v>1</v>
      </c>
      <c r="F429" s="543"/>
      <c r="G429" s="544"/>
      <c r="H429" s="545"/>
    </row>
    <row r="430" spans="1:9" s="546" customFormat="1">
      <c r="A430" s="540"/>
      <c r="B430" s="541" t="s">
        <v>1160</v>
      </c>
      <c r="C430" s="1150"/>
      <c r="D430" s="503" t="s">
        <v>380</v>
      </c>
      <c r="E430" s="542">
        <v>1</v>
      </c>
      <c r="F430" s="543"/>
      <c r="G430" s="544"/>
      <c r="H430" s="545"/>
    </row>
    <row r="431" spans="1:9" s="546" customFormat="1">
      <c r="A431" s="540"/>
      <c r="B431" s="541"/>
      <c r="C431" s="1150"/>
      <c r="D431" s="503"/>
      <c r="E431" s="542"/>
      <c r="F431" s="543"/>
      <c r="G431" s="544"/>
      <c r="H431" s="545"/>
    </row>
    <row r="432" spans="1:9" ht="30" customHeight="1">
      <c r="A432" s="495">
        <v>9</v>
      </c>
      <c r="B432" s="496" t="s">
        <v>1216</v>
      </c>
      <c r="C432" s="1139"/>
      <c r="D432" s="523"/>
      <c r="E432" s="524"/>
      <c r="F432" s="525"/>
      <c r="G432" s="526"/>
    </row>
    <row r="433" spans="1:9">
      <c r="A433" s="488"/>
      <c r="B433" s="489" t="s">
        <v>1224</v>
      </c>
      <c r="C433" s="1141"/>
      <c r="D433" s="503" t="s">
        <v>380</v>
      </c>
      <c r="E433" s="504">
        <v>1</v>
      </c>
      <c r="F433" s="505">
        <v>0</v>
      </c>
      <c r="G433" s="506">
        <f>E433*F433</f>
        <v>0</v>
      </c>
    </row>
    <row r="434" spans="1:9">
      <c r="A434" s="488"/>
      <c r="B434" s="489"/>
      <c r="C434" s="1141"/>
      <c r="D434" s="503"/>
      <c r="E434" s="504"/>
      <c r="F434" s="505"/>
      <c r="G434" s="506"/>
    </row>
    <row r="435" spans="1:9" s="546" customFormat="1">
      <c r="A435" s="540"/>
      <c r="B435" s="547" t="s">
        <v>1197</v>
      </c>
      <c r="C435" s="1151"/>
      <c r="D435" s="503" t="s">
        <v>296</v>
      </c>
      <c r="E435" s="523">
        <v>2</v>
      </c>
      <c r="F435" s="543"/>
      <c r="G435" s="544"/>
      <c r="H435" s="548"/>
      <c r="I435" s="548"/>
    </row>
    <row r="436" spans="1:9" s="546" customFormat="1">
      <c r="A436" s="540"/>
      <c r="B436" s="547" t="s">
        <v>1214</v>
      </c>
      <c r="C436" s="1151"/>
      <c r="D436" s="503" t="s">
        <v>296</v>
      </c>
      <c r="E436" s="523">
        <v>1</v>
      </c>
      <c r="F436" s="543"/>
      <c r="G436" s="544"/>
      <c r="H436" s="548"/>
      <c r="I436" s="548"/>
    </row>
    <row r="437" spans="1:9" s="546" customFormat="1" ht="25.5">
      <c r="A437" s="540"/>
      <c r="B437" s="550" t="s">
        <v>1174</v>
      </c>
      <c r="C437" s="1151"/>
      <c r="D437" s="503" t="s">
        <v>296</v>
      </c>
      <c r="E437" s="523">
        <v>1</v>
      </c>
      <c r="F437" s="543"/>
      <c r="G437" s="544"/>
      <c r="H437" s="548"/>
      <c r="I437" s="548"/>
    </row>
    <row r="438" spans="1:9" s="546" customFormat="1">
      <c r="A438" s="540"/>
      <c r="B438" s="547" t="s">
        <v>1166</v>
      </c>
      <c r="C438" s="1151"/>
      <c r="D438" s="503" t="s">
        <v>296</v>
      </c>
      <c r="E438" s="523">
        <v>1</v>
      </c>
      <c r="F438" s="543"/>
      <c r="G438" s="544"/>
      <c r="H438" s="548"/>
      <c r="I438" s="548"/>
    </row>
    <row r="439" spans="1:9" s="546" customFormat="1">
      <c r="A439" s="540"/>
      <c r="B439" s="547" t="s">
        <v>1165</v>
      </c>
      <c r="C439" s="1151"/>
      <c r="D439" s="503" t="s">
        <v>296</v>
      </c>
      <c r="E439" s="523">
        <v>1</v>
      </c>
      <c r="F439" s="543"/>
      <c r="G439" s="544"/>
      <c r="H439" s="548"/>
      <c r="I439" s="548"/>
    </row>
    <row r="440" spans="1:9" s="546" customFormat="1">
      <c r="A440" s="540"/>
      <c r="B440" s="547" t="s">
        <v>1213</v>
      </c>
      <c r="C440" s="1151"/>
      <c r="D440" s="503" t="s">
        <v>296</v>
      </c>
      <c r="E440" s="523">
        <v>6</v>
      </c>
      <c r="F440" s="543"/>
      <c r="G440" s="544"/>
      <c r="H440" s="548"/>
      <c r="I440" s="548"/>
    </row>
    <row r="441" spans="1:9" s="546" customFormat="1">
      <c r="A441" s="540"/>
      <c r="B441" s="547" t="s">
        <v>1173</v>
      </c>
      <c r="C441" s="1151"/>
      <c r="D441" s="503" t="s">
        <v>296</v>
      </c>
      <c r="E441" s="523">
        <v>1</v>
      </c>
      <c r="F441" s="543"/>
      <c r="G441" s="544"/>
      <c r="H441" s="548"/>
      <c r="I441" s="548"/>
    </row>
    <row r="442" spans="1:9" s="546" customFormat="1">
      <c r="A442" s="540"/>
      <c r="B442" s="547" t="s">
        <v>1212</v>
      </c>
      <c r="C442" s="1151"/>
      <c r="D442" s="503" t="s">
        <v>296</v>
      </c>
      <c r="E442" s="523">
        <v>1</v>
      </c>
      <c r="F442" s="543"/>
      <c r="G442" s="544"/>
      <c r="H442" s="548"/>
      <c r="I442" s="548"/>
    </row>
    <row r="443" spans="1:9" s="546" customFormat="1">
      <c r="A443" s="540"/>
      <c r="B443" s="541" t="s">
        <v>1161</v>
      </c>
      <c r="C443" s="1150"/>
      <c r="D443" s="503" t="s">
        <v>380</v>
      </c>
      <c r="E443" s="542">
        <v>1</v>
      </c>
      <c r="F443" s="543"/>
      <c r="G443" s="544"/>
      <c r="H443" s="545"/>
    </row>
    <row r="444" spans="1:9" s="546" customFormat="1">
      <c r="A444" s="540"/>
      <c r="B444" s="541" t="s">
        <v>1160</v>
      </c>
      <c r="C444" s="1150"/>
      <c r="D444" s="503" t="s">
        <v>380</v>
      </c>
      <c r="E444" s="542">
        <v>1</v>
      </c>
      <c r="F444" s="543"/>
      <c r="G444" s="544"/>
      <c r="H444" s="545"/>
    </row>
    <row r="445" spans="1:9">
      <c r="A445" s="549"/>
      <c r="B445" s="496"/>
      <c r="C445" s="1139"/>
      <c r="D445" s="503"/>
      <c r="E445" s="524"/>
      <c r="F445" s="525"/>
      <c r="G445" s="526"/>
      <c r="I445" s="486" t="s">
        <v>26</v>
      </c>
    </row>
    <row r="446" spans="1:9" ht="38.25">
      <c r="A446" s="495">
        <v>10</v>
      </c>
      <c r="B446" s="496" t="s">
        <v>1211</v>
      </c>
      <c r="C446" s="1139"/>
      <c r="D446" s="523"/>
      <c r="E446" s="524"/>
      <c r="F446" s="525"/>
      <c r="G446" s="526"/>
    </row>
    <row r="447" spans="1:9">
      <c r="A447" s="488"/>
      <c r="B447" s="489" t="s">
        <v>1223</v>
      </c>
      <c r="C447" s="1141"/>
      <c r="D447" s="503" t="s">
        <v>380</v>
      </c>
      <c r="E447" s="504">
        <v>1</v>
      </c>
      <c r="F447" s="505">
        <v>0</v>
      </c>
      <c r="G447" s="506">
        <f>E447*F447</f>
        <v>0</v>
      </c>
    </row>
    <row r="448" spans="1:9" s="546" customFormat="1">
      <c r="A448" s="540"/>
      <c r="B448" s="541"/>
      <c r="C448" s="1150"/>
      <c r="D448" s="503"/>
      <c r="E448" s="542"/>
      <c r="F448" s="543"/>
      <c r="G448" s="544"/>
      <c r="H448" s="545"/>
    </row>
    <row r="449" spans="1:8" s="546" customFormat="1">
      <c r="A449" s="540"/>
      <c r="B449" s="547" t="s">
        <v>1219</v>
      </c>
      <c r="C449" s="1151"/>
      <c r="D449" s="503" t="s">
        <v>296</v>
      </c>
      <c r="E449" s="523">
        <v>2</v>
      </c>
      <c r="F449" s="543"/>
      <c r="G449" s="544"/>
      <c r="H449" s="548"/>
    </row>
    <row r="450" spans="1:8" s="546" customFormat="1">
      <c r="A450" s="540"/>
      <c r="B450" s="547" t="s">
        <v>1197</v>
      </c>
      <c r="C450" s="1151"/>
      <c r="D450" s="503" t="s">
        <v>296</v>
      </c>
      <c r="E450" s="523">
        <v>8</v>
      </c>
      <c r="F450" s="543"/>
      <c r="G450" s="544"/>
      <c r="H450" s="548"/>
    </row>
    <row r="451" spans="1:8" s="546" customFormat="1" ht="25.5">
      <c r="A451" s="540"/>
      <c r="B451" s="550" t="s">
        <v>1174</v>
      </c>
      <c r="C451" s="1151"/>
      <c r="D451" s="503" t="s">
        <v>296</v>
      </c>
      <c r="E451" s="523">
        <v>1</v>
      </c>
      <c r="F451" s="543"/>
      <c r="G451" s="544"/>
      <c r="H451" s="548"/>
    </row>
    <row r="452" spans="1:8" s="546" customFormat="1">
      <c r="A452" s="540"/>
      <c r="B452" s="547" t="s">
        <v>1166</v>
      </c>
      <c r="C452" s="1151"/>
      <c r="D452" s="503" t="s">
        <v>296</v>
      </c>
      <c r="E452" s="523">
        <v>1</v>
      </c>
      <c r="F452" s="543"/>
      <c r="G452" s="544"/>
      <c r="H452" s="548"/>
    </row>
    <row r="453" spans="1:8" s="546" customFormat="1">
      <c r="A453" s="540"/>
      <c r="B453" s="547" t="s">
        <v>1165</v>
      </c>
      <c r="C453" s="1151"/>
      <c r="D453" s="503" t="s">
        <v>296</v>
      </c>
      <c r="E453" s="523">
        <v>1</v>
      </c>
      <c r="F453" s="543"/>
      <c r="G453" s="544"/>
      <c r="H453" s="548"/>
    </row>
    <row r="454" spans="1:8" s="546" customFormat="1">
      <c r="A454" s="540"/>
      <c r="B454" s="547" t="s">
        <v>1208</v>
      </c>
      <c r="C454" s="1151"/>
      <c r="D454" s="503" t="s">
        <v>296</v>
      </c>
      <c r="E454" s="523">
        <v>9</v>
      </c>
      <c r="F454" s="543"/>
      <c r="G454" s="544"/>
      <c r="H454" s="548"/>
    </row>
    <row r="455" spans="1:8" s="546" customFormat="1">
      <c r="A455" s="540"/>
      <c r="B455" s="547" t="s">
        <v>1196</v>
      </c>
      <c r="C455" s="1151"/>
      <c r="D455" s="503" t="s">
        <v>296</v>
      </c>
      <c r="E455" s="523">
        <v>10</v>
      </c>
      <c r="F455" s="543"/>
      <c r="G455" s="544"/>
      <c r="H455" s="548"/>
    </row>
    <row r="456" spans="1:8" s="546" customFormat="1">
      <c r="A456" s="540"/>
      <c r="B456" s="547" t="s">
        <v>1195</v>
      </c>
      <c r="C456" s="1151"/>
      <c r="D456" s="503" t="s">
        <v>296</v>
      </c>
      <c r="E456" s="523">
        <v>41</v>
      </c>
      <c r="F456" s="543"/>
      <c r="G456" s="544"/>
      <c r="H456" s="548"/>
    </row>
    <row r="457" spans="1:8" s="546" customFormat="1">
      <c r="A457" s="540"/>
      <c r="B457" s="547" t="s">
        <v>1204</v>
      </c>
      <c r="C457" s="1151"/>
      <c r="D457" s="503" t="s">
        <v>296</v>
      </c>
      <c r="E457" s="523">
        <v>1</v>
      </c>
      <c r="F457" s="543"/>
      <c r="G457" s="544"/>
      <c r="H457" s="548"/>
    </row>
    <row r="458" spans="1:8" s="546" customFormat="1">
      <c r="A458" s="540"/>
      <c r="B458" s="547" t="s">
        <v>1194</v>
      </c>
      <c r="C458" s="1151"/>
      <c r="D458" s="503" t="s">
        <v>296</v>
      </c>
      <c r="E458" s="523">
        <v>11</v>
      </c>
      <c r="F458" s="543"/>
      <c r="G458" s="544"/>
      <c r="H458" s="548"/>
    </row>
    <row r="459" spans="1:8" s="546" customFormat="1">
      <c r="A459" s="540"/>
      <c r="B459" s="547" t="s">
        <v>1203</v>
      </c>
      <c r="C459" s="1151"/>
      <c r="D459" s="503" t="s">
        <v>296</v>
      </c>
      <c r="E459" s="523">
        <v>6</v>
      </c>
      <c r="F459" s="543"/>
      <c r="G459" s="544"/>
      <c r="H459" s="548"/>
    </row>
    <row r="460" spans="1:8" s="546" customFormat="1">
      <c r="A460" s="540"/>
      <c r="B460" s="547" t="s">
        <v>1202</v>
      </c>
      <c r="C460" s="1151"/>
      <c r="D460" s="503" t="s">
        <v>296</v>
      </c>
      <c r="E460" s="523">
        <v>2</v>
      </c>
      <c r="F460" s="543"/>
      <c r="G460" s="544"/>
      <c r="H460" s="548"/>
    </row>
    <row r="461" spans="1:8" s="546" customFormat="1">
      <c r="A461" s="540"/>
      <c r="B461" s="547" t="s">
        <v>1173</v>
      </c>
      <c r="C461" s="1151"/>
      <c r="D461" s="503" t="s">
        <v>296</v>
      </c>
      <c r="E461" s="523">
        <v>1</v>
      </c>
      <c r="F461" s="543"/>
      <c r="G461" s="544"/>
      <c r="H461" s="548"/>
    </row>
    <row r="462" spans="1:8" s="546" customFormat="1">
      <c r="A462" s="540"/>
      <c r="B462" s="547" t="s">
        <v>1201</v>
      </c>
      <c r="C462" s="1151"/>
      <c r="D462" s="503" t="s">
        <v>296</v>
      </c>
      <c r="E462" s="523">
        <v>1</v>
      </c>
      <c r="F462" s="543"/>
      <c r="G462" s="544"/>
      <c r="H462" s="548"/>
    </row>
    <row r="463" spans="1:8" s="546" customFormat="1">
      <c r="A463" s="540"/>
      <c r="B463" s="541" t="s">
        <v>1161</v>
      </c>
      <c r="C463" s="1150"/>
      <c r="D463" s="503" t="s">
        <v>380</v>
      </c>
      <c r="E463" s="542">
        <v>1</v>
      </c>
      <c r="F463" s="543"/>
      <c r="G463" s="544"/>
      <c r="H463" s="545"/>
    </row>
    <row r="464" spans="1:8" s="546" customFormat="1">
      <c r="A464" s="540"/>
      <c r="B464" s="541" t="s">
        <v>1160</v>
      </c>
      <c r="C464" s="1150"/>
      <c r="D464" s="503" t="s">
        <v>380</v>
      </c>
      <c r="E464" s="542">
        <v>1</v>
      </c>
      <c r="F464" s="543"/>
      <c r="G464" s="544"/>
      <c r="H464" s="545"/>
    </row>
    <row r="465" spans="1:9" s="546" customFormat="1">
      <c r="A465" s="540"/>
      <c r="B465" s="541"/>
      <c r="C465" s="1150"/>
      <c r="D465" s="503"/>
      <c r="E465" s="542"/>
      <c r="F465" s="543"/>
      <c r="G465" s="544"/>
      <c r="H465" s="545"/>
    </row>
    <row r="466" spans="1:9" ht="38.25">
      <c r="A466" s="495">
        <v>11</v>
      </c>
      <c r="B466" s="496" t="s">
        <v>1200</v>
      </c>
      <c r="C466" s="1139"/>
      <c r="D466" s="523"/>
      <c r="E466" s="524"/>
      <c r="F466" s="525"/>
      <c r="G466" s="526"/>
    </row>
    <row r="467" spans="1:9">
      <c r="A467" s="488"/>
      <c r="B467" s="489" t="s">
        <v>1222</v>
      </c>
      <c r="C467" s="1141"/>
      <c r="D467" s="503" t="s">
        <v>380</v>
      </c>
      <c r="E467" s="504">
        <v>1</v>
      </c>
      <c r="F467" s="505">
        <v>0</v>
      </c>
      <c r="G467" s="506">
        <f>E467*F467</f>
        <v>0</v>
      </c>
    </row>
    <row r="468" spans="1:9">
      <c r="A468" s="488"/>
      <c r="B468" s="489"/>
      <c r="C468" s="1141"/>
      <c r="D468" s="503"/>
      <c r="E468" s="504"/>
      <c r="F468" s="505"/>
      <c r="G468" s="506"/>
    </row>
    <row r="469" spans="1:9" s="546" customFormat="1">
      <c r="A469" s="540"/>
      <c r="B469" s="547" t="s">
        <v>1198</v>
      </c>
      <c r="C469" s="1151"/>
      <c r="D469" s="503" t="s">
        <v>296</v>
      </c>
      <c r="E469" s="523">
        <v>1</v>
      </c>
      <c r="F469" s="543"/>
      <c r="G469" s="544"/>
      <c r="H469" s="548"/>
      <c r="I469" s="548"/>
    </row>
    <row r="470" spans="1:9" s="546" customFormat="1">
      <c r="A470" s="540"/>
      <c r="B470" s="547" t="s">
        <v>1197</v>
      </c>
      <c r="C470" s="1151"/>
      <c r="D470" s="503" t="s">
        <v>296</v>
      </c>
      <c r="E470" s="523">
        <v>4</v>
      </c>
      <c r="F470" s="543"/>
      <c r="G470" s="544"/>
      <c r="H470" s="548"/>
      <c r="I470" s="548"/>
    </row>
    <row r="471" spans="1:9" s="546" customFormat="1" ht="25.5">
      <c r="A471" s="540"/>
      <c r="B471" s="550" t="s">
        <v>1174</v>
      </c>
      <c r="C471" s="1151"/>
      <c r="D471" s="503" t="s">
        <v>296</v>
      </c>
      <c r="E471" s="523">
        <v>1</v>
      </c>
      <c r="F471" s="543"/>
      <c r="G471" s="544"/>
      <c r="H471" s="548"/>
      <c r="I471" s="548"/>
    </row>
    <row r="472" spans="1:9" s="546" customFormat="1">
      <c r="A472" s="540"/>
      <c r="B472" s="547" t="s">
        <v>1166</v>
      </c>
      <c r="C472" s="1151"/>
      <c r="D472" s="503" t="s">
        <v>296</v>
      </c>
      <c r="E472" s="523">
        <v>1</v>
      </c>
      <c r="F472" s="543"/>
      <c r="G472" s="544"/>
      <c r="H472" s="548"/>
      <c r="I472" s="548"/>
    </row>
    <row r="473" spans="1:9" s="546" customFormat="1">
      <c r="A473" s="540"/>
      <c r="B473" s="547" t="s">
        <v>1165</v>
      </c>
      <c r="C473" s="1151"/>
      <c r="D473" s="503" t="s">
        <v>296</v>
      </c>
      <c r="E473" s="523">
        <v>1</v>
      </c>
      <c r="F473" s="543"/>
      <c r="G473" s="544"/>
      <c r="H473" s="548"/>
      <c r="I473" s="548"/>
    </row>
    <row r="474" spans="1:9" s="546" customFormat="1">
      <c r="A474" s="540"/>
      <c r="B474" s="547" t="s">
        <v>1196</v>
      </c>
      <c r="C474" s="1151"/>
      <c r="D474" s="503" t="s">
        <v>296</v>
      </c>
      <c r="E474" s="523">
        <v>30</v>
      </c>
      <c r="F474" s="543"/>
      <c r="G474" s="544"/>
      <c r="H474" s="548"/>
      <c r="I474" s="548"/>
    </row>
    <row r="475" spans="1:9" s="546" customFormat="1">
      <c r="A475" s="540"/>
      <c r="B475" s="547" t="s">
        <v>1195</v>
      </c>
      <c r="C475" s="1151"/>
      <c r="D475" s="503" t="s">
        <v>296</v>
      </c>
      <c r="E475" s="523">
        <v>3</v>
      </c>
      <c r="F475" s="543"/>
      <c r="G475" s="544"/>
      <c r="H475" s="548"/>
      <c r="I475" s="548"/>
    </row>
    <row r="476" spans="1:9" s="546" customFormat="1">
      <c r="A476" s="540"/>
      <c r="B476" s="547" t="s">
        <v>1194</v>
      </c>
      <c r="C476" s="1151"/>
      <c r="D476" s="503" t="s">
        <v>296</v>
      </c>
      <c r="E476" s="523">
        <v>14</v>
      </c>
      <c r="F476" s="543"/>
      <c r="G476" s="544"/>
      <c r="H476" s="548"/>
      <c r="I476" s="548"/>
    </row>
    <row r="477" spans="1:9" s="546" customFormat="1">
      <c r="A477" s="540"/>
      <c r="B477" s="547" t="s">
        <v>1217</v>
      </c>
      <c r="C477" s="1151"/>
      <c r="D477" s="503" t="s">
        <v>296</v>
      </c>
      <c r="E477" s="523">
        <v>8</v>
      </c>
      <c r="F477" s="543"/>
      <c r="G477" s="544"/>
      <c r="H477" s="548"/>
      <c r="I477" s="548"/>
    </row>
    <row r="478" spans="1:9" s="546" customFormat="1" ht="13.5" customHeight="1">
      <c r="A478" s="540"/>
      <c r="B478" s="547" t="s">
        <v>1193</v>
      </c>
      <c r="C478" s="1151"/>
      <c r="D478" s="503" t="s">
        <v>296</v>
      </c>
      <c r="E478" s="523">
        <v>2</v>
      </c>
      <c r="F478" s="543"/>
      <c r="G478" s="544"/>
      <c r="H478" s="548"/>
      <c r="I478" s="548"/>
    </row>
    <row r="479" spans="1:9" s="546" customFormat="1" ht="13.5" customHeight="1">
      <c r="A479" s="540"/>
      <c r="B479" s="547" t="s">
        <v>1173</v>
      </c>
      <c r="C479" s="1151"/>
      <c r="D479" s="503" t="s">
        <v>296</v>
      </c>
      <c r="E479" s="523">
        <v>1</v>
      </c>
      <c r="F479" s="543"/>
      <c r="G479" s="544"/>
      <c r="H479" s="548"/>
      <c r="I479" s="548"/>
    </row>
    <row r="480" spans="1:9" s="546" customFormat="1">
      <c r="A480" s="540"/>
      <c r="B480" s="547" t="s">
        <v>1192</v>
      </c>
      <c r="C480" s="1151"/>
      <c r="D480" s="503" t="s">
        <v>296</v>
      </c>
      <c r="E480" s="523">
        <v>1</v>
      </c>
      <c r="F480" s="543"/>
      <c r="G480" s="544"/>
      <c r="H480" s="548"/>
      <c r="I480" s="548"/>
    </row>
    <row r="481" spans="1:9" s="546" customFormat="1">
      <c r="A481" s="540"/>
      <c r="B481" s="547" t="s">
        <v>1191</v>
      </c>
      <c r="C481" s="1151"/>
      <c r="D481" s="503" t="s">
        <v>296</v>
      </c>
      <c r="E481" s="523">
        <v>1</v>
      </c>
      <c r="F481" s="543"/>
      <c r="G481" s="544"/>
      <c r="H481" s="548"/>
      <c r="I481" s="548"/>
    </row>
    <row r="482" spans="1:9" s="546" customFormat="1">
      <c r="A482" s="540"/>
      <c r="B482" s="541" t="s">
        <v>1161</v>
      </c>
      <c r="C482" s="1150"/>
      <c r="D482" s="503" t="s">
        <v>380</v>
      </c>
      <c r="E482" s="542">
        <v>1</v>
      </c>
      <c r="F482" s="543"/>
      <c r="G482" s="544"/>
      <c r="H482" s="545"/>
    </row>
    <row r="483" spans="1:9" s="546" customFormat="1">
      <c r="A483" s="540"/>
      <c r="B483" s="541" t="s">
        <v>1160</v>
      </c>
      <c r="C483" s="1150"/>
      <c r="D483" s="503" t="s">
        <v>380</v>
      </c>
      <c r="E483" s="542">
        <v>1</v>
      </c>
      <c r="F483" s="543"/>
      <c r="G483" s="544"/>
      <c r="H483" s="545"/>
    </row>
    <row r="484" spans="1:9" s="546" customFormat="1">
      <c r="A484" s="540"/>
      <c r="B484" s="541"/>
      <c r="C484" s="1150"/>
      <c r="D484" s="503"/>
      <c r="E484" s="542"/>
      <c r="F484" s="543"/>
      <c r="G484" s="544"/>
      <c r="H484" s="545"/>
    </row>
    <row r="485" spans="1:9" ht="30" customHeight="1">
      <c r="A485" s="495">
        <v>12</v>
      </c>
      <c r="B485" s="496" t="s">
        <v>1216</v>
      </c>
      <c r="C485" s="1139"/>
      <c r="D485" s="523"/>
      <c r="E485" s="524"/>
      <c r="F485" s="525"/>
      <c r="G485" s="526"/>
    </row>
    <row r="486" spans="1:9">
      <c r="A486" s="488"/>
      <c r="B486" s="489" t="s">
        <v>1221</v>
      </c>
      <c r="C486" s="1141"/>
      <c r="D486" s="503" t="s">
        <v>380</v>
      </c>
      <c r="E486" s="504">
        <v>1</v>
      </c>
      <c r="F486" s="505">
        <v>0</v>
      </c>
      <c r="G486" s="506">
        <f>E486*F486</f>
        <v>0</v>
      </c>
    </row>
    <row r="487" spans="1:9">
      <c r="A487" s="488"/>
      <c r="B487" s="489"/>
      <c r="C487" s="1141"/>
      <c r="D487" s="503"/>
      <c r="E487" s="504"/>
      <c r="F487" s="505"/>
      <c r="G487" s="506"/>
    </row>
    <row r="488" spans="1:9" s="546" customFormat="1">
      <c r="A488" s="540"/>
      <c r="B488" s="547" t="s">
        <v>1197</v>
      </c>
      <c r="C488" s="1151"/>
      <c r="D488" s="503" t="s">
        <v>296</v>
      </c>
      <c r="E488" s="523">
        <v>2</v>
      </c>
      <c r="F488" s="543"/>
      <c r="G488" s="544"/>
      <c r="H488" s="548"/>
      <c r="I488" s="548"/>
    </row>
    <row r="489" spans="1:9" s="546" customFormat="1">
      <c r="A489" s="540"/>
      <c r="B489" s="547" t="s">
        <v>1214</v>
      </c>
      <c r="C489" s="1151"/>
      <c r="D489" s="503" t="s">
        <v>296</v>
      </c>
      <c r="E489" s="523">
        <v>1</v>
      </c>
      <c r="F489" s="543"/>
      <c r="G489" s="544"/>
      <c r="H489" s="548"/>
      <c r="I489" s="548"/>
    </row>
    <row r="490" spans="1:9" s="546" customFormat="1" ht="25.5">
      <c r="A490" s="540"/>
      <c r="B490" s="550" t="s">
        <v>1174</v>
      </c>
      <c r="C490" s="1151"/>
      <c r="D490" s="503" t="s">
        <v>296</v>
      </c>
      <c r="E490" s="523">
        <v>1</v>
      </c>
      <c r="F490" s="543"/>
      <c r="G490" s="544"/>
      <c r="H490" s="548"/>
      <c r="I490" s="548"/>
    </row>
    <row r="491" spans="1:9" s="546" customFormat="1">
      <c r="A491" s="540"/>
      <c r="B491" s="547" t="s">
        <v>1166</v>
      </c>
      <c r="C491" s="1151"/>
      <c r="D491" s="503" t="s">
        <v>296</v>
      </c>
      <c r="E491" s="523">
        <v>1</v>
      </c>
      <c r="F491" s="543"/>
      <c r="G491" s="544"/>
      <c r="H491" s="548"/>
      <c r="I491" s="548"/>
    </row>
    <row r="492" spans="1:9" s="546" customFormat="1">
      <c r="A492" s="540"/>
      <c r="B492" s="547" t="s">
        <v>1165</v>
      </c>
      <c r="C492" s="1151"/>
      <c r="D492" s="503" t="s">
        <v>296</v>
      </c>
      <c r="E492" s="523">
        <v>1</v>
      </c>
      <c r="F492" s="543"/>
      <c r="G492" s="544"/>
      <c r="H492" s="548"/>
      <c r="I492" s="548"/>
    </row>
    <row r="493" spans="1:9" s="546" customFormat="1">
      <c r="A493" s="540"/>
      <c r="B493" s="547" t="s">
        <v>1213</v>
      </c>
      <c r="C493" s="1151"/>
      <c r="D493" s="503" t="s">
        <v>296</v>
      </c>
      <c r="E493" s="523">
        <v>6</v>
      </c>
      <c r="F493" s="543"/>
      <c r="G493" s="544"/>
      <c r="H493" s="548"/>
      <c r="I493" s="548"/>
    </row>
    <row r="494" spans="1:9" s="546" customFormat="1">
      <c r="A494" s="540"/>
      <c r="B494" s="547" t="s">
        <v>1173</v>
      </c>
      <c r="C494" s="1151"/>
      <c r="D494" s="503" t="s">
        <v>296</v>
      </c>
      <c r="E494" s="523">
        <v>1</v>
      </c>
      <c r="F494" s="543"/>
      <c r="G494" s="544"/>
      <c r="H494" s="548"/>
      <c r="I494" s="548"/>
    </row>
    <row r="495" spans="1:9" s="546" customFormat="1">
      <c r="A495" s="540"/>
      <c r="B495" s="547" t="s">
        <v>1212</v>
      </c>
      <c r="C495" s="1151"/>
      <c r="D495" s="503" t="s">
        <v>296</v>
      </c>
      <c r="E495" s="523">
        <v>1</v>
      </c>
      <c r="F495" s="543"/>
      <c r="G495" s="544"/>
      <c r="H495" s="548"/>
      <c r="I495" s="548"/>
    </row>
    <row r="496" spans="1:9" s="546" customFormat="1">
      <c r="A496" s="540"/>
      <c r="B496" s="541" t="s">
        <v>1161</v>
      </c>
      <c r="C496" s="1150"/>
      <c r="D496" s="503" t="s">
        <v>380</v>
      </c>
      <c r="E496" s="542">
        <v>1</v>
      </c>
      <c r="F496" s="543"/>
      <c r="G496" s="544"/>
      <c r="H496" s="545"/>
    </row>
    <row r="497" spans="1:8" s="546" customFormat="1">
      <c r="A497" s="540"/>
      <c r="B497" s="541" t="s">
        <v>1160</v>
      </c>
      <c r="C497" s="1150"/>
      <c r="D497" s="503" t="s">
        <v>380</v>
      </c>
      <c r="E497" s="542">
        <v>1</v>
      </c>
      <c r="F497" s="543"/>
      <c r="G497" s="544"/>
      <c r="H497" s="545"/>
    </row>
    <row r="498" spans="1:8" s="546" customFormat="1">
      <c r="A498" s="540"/>
      <c r="B498" s="541"/>
      <c r="C498" s="1150"/>
      <c r="D498" s="503"/>
      <c r="E498" s="542"/>
      <c r="F498" s="543"/>
      <c r="G498" s="544"/>
      <c r="H498" s="545"/>
    </row>
    <row r="499" spans="1:8" ht="38.25">
      <c r="A499" s="495">
        <v>13</v>
      </c>
      <c r="B499" s="496" t="s">
        <v>1211</v>
      </c>
      <c r="C499" s="1139"/>
      <c r="D499" s="523"/>
      <c r="E499" s="524"/>
      <c r="F499" s="525"/>
      <c r="G499" s="526"/>
    </row>
    <row r="500" spans="1:8">
      <c r="A500" s="488"/>
      <c r="B500" s="489" t="s">
        <v>1220</v>
      </c>
      <c r="C500" s="1141"/>
      <c r="D500" s="503" t="s">
        <v>380</v>
      </c>
      <c r="E500" s="504">
        <v>1</v>
      </c>
      <c r="F500" s="505">
        <v>0</v>
      </c>
      <c r="G500" s="506">
        <f>E500*F500</f>
        <v>0</v>
      </c>
    </row>
    <row r="501" spans="1:8" s="546" customFormat="1">
      <c r="A501" s="540"/>
      <c r="B501" s="541"/>
      <c r="C501" s="1150"/>
      <c r="D501" s="503"/>
      <c r="E501" s="542"/>
      <c r="F501" s="543"/>
      <c r="G501" s="544"/>
      <c r="H501" s="545"/>
    </row>
    <row r="502" spans="1:8" s="546" customFormat="1">
      <c r="A502" s="540"/>
      <c r="B502" s="547" t="s">
        <v>1219</v>
      </c>
      <c r="C502" s="1151"/>
      <c r="D502" s="503" t="s">
        <v>296</v>
      </c>
      <c r="E502" s="523">
        <v>2</v>
      </c>
      <c r="F502" s="543"/>
      <c r="G502" s="544"/>
      <c r="H502" s="548"/>
    </row>
    <row r="503" spans="1:8" s="546" customFormat="1">
      <c r="A503" s="540"/>
      <c r="B503" s="547" t="s">
        <v>1197</v>
      </c>
      <c r="C503" s="1151"/>
      <c r="D503" s="503" t="s">
        <v>296</v>
      </c>
      <c r="E503" s="523">
        <v>8</v>
      </c>
      <c r="F503" s="543"/>
      <c r="G503" s="544"/>
      <c r="H503" s="548"/>
    </row>
    <row r="504" spans="1:8" s="546" customFormat="1" ht="25.5">
      <c r="A504" s="540"/>
      <c r="B504" s="550" t="s">
        <v>1174</v>
      </c>
      <c r="C504" s="1151"/>
      <c r="D504" s="503" t="s">
        <v>296</v>
      </c>
      <c r="E504" s="523">
        <v>1</v>
      </c>
      <c r="F504" s="543"/>
      <c r="G504" s="544"/>
      <c r="H504" s="548"/>
    </row>
    <row r="505" spans="1:8" s="546" customFormat="1">
      <c r="A505" s="540"/>
      <c r="B505" s="547" t="s">
        <v>1166</v>
      </c>
      <c r="C505" s="1151"/>
      <c r="D505" s="503" t="s">
        <v>296</v>
      </c>
      <c r="E505" s="523">
        <v>1</v>
      </c>
      <c r="F505" s="543"/>
      <c r="G505" s="544"/>
      <c r="H505" s="548"/>
    </row>
    <row r="506" spans="1:8" s="546" customFormat="1">
      <c r="A506" s="540"/>
      <c r="B506" s="547" t="s">
        <v>1165</v>
      </c>
      <c r="C506" s="1151"/>
      <c r="D506" s="503" t="s">
        <v>296</v>
      </c>
      <c r="E506" s="523">
        <v>1</v>
      </c>
      <c r="F506" s="543"/>
      <c r="G506" s="544"/>
      <c r="H506" s="548"/>
    </row>
    <row r="507" spans="1:8" s="546" customFormat="1">
      <c r="A507" s="540"/>
      <c r="B507" s="547" t="s">
        <v>1208</v>
      </c>
      <c r="C507" s="1151"/>
      <c r="D507" s="503" t="s">
        <v>296</v>
      </c>
      <c r="E507" s="523">
        <v>9</v>
      </c>
      <c r="F507" s="543"/>
      <c r="G507" s="544"/>
      <c r="H507" s="548"/>
    </row>
    <row r="508" spans="1:8" s="546" customFormat="1">
      <c r="A508" s="540"/>
      <c r="B508" s="547" t="s">
        <v>1196</v>
      </c>
      <c r="C508" s="1151"/>
      <c r="D508" s="503" t="s">
        <v>296</v>
      </c>
      <c r="E508" s="523">
        <v>9</v>
      </c>
      <c r="F508" s="543"/>
      <c r="G508" s="544"/>
      <c r="H508" s="548"/>
    </row>
    <row r="509" spans="1:8" s="546" customFormat="1">
      <c r="A509" s="540"/>
      <c r="B509" s="547" t="s">
        <v>1195</v>
      </c>
      <c r="C509" s="1151"/>
      <c r="D509" s="503" t="s">
        <v>296</v>
      </c>
      <c r="E509" s="523">
        <v>37</v>
      </c>
      <c r="F509" s="543"/>
      <c r="G509" s="544"/>
      <c r="H509" s="548"/>
    </row>
    <row r="510" spans="1:8" s="546" customFormat="1">
      <c r="A510" s="540"/>
      <c r="B510" s="547" t="s">
        <v>1204</v>
      </c>
      <c r="C510" s="1151"/>
      <c r="D510" s="503" t="s">
        <v>296</v>
      </c>
      <c r="E510" s="523">
        <v>1</v>
      </c>
      <c r="F510" s="543"/>
      <c r="G510" s="544"/>
      <c r="H510" s="548"/>
    </row>
    <row r="511" spans="1:8" s="546" customFormat="1">
      <c r="A511" s="540"/>
      <c r="B511" s="547" t="s">
        <v>1194</v>
      </c>
      <c r="C511" s="1151"/>
      <c r="D511" s="503" t="s">
        <v>296</v>
      </c>
      <c r="E511" s="523">
        <v>8</v>
      </c>
      <c r="F511" s="543"/>
      <c r="G511" s="544"/>
      <c r="H511" s="548"/>
    </row>
    <row r="512" spans="1:8" s="546" customFormat="1">
      <c r="A512" s="540"/>
      <c r="B512" s="547" t="s">
        <v>1203</v>
      </c>
      <c r="C512" s="1151"/>
      <c r="D512" s="503" t="s">
        <v>296</v>
      </c>
      <c r="E512" s="523">
        <v>5</v>
      </c>
      <c r="F512" s="543"/>
      <c r="G512" s="544"/>
      <c r="H512" s="548"/>
    </row>
    <row r="513" spans="1:9" s="546" customFormat="1">
      <c r="A513" s="540"/>
      <c r="B513" s="547" t="s">
        <v>1202</v>
      </c>
      <c r="C513" s="1151"/>
      <c r="D513" s="503" t="s">
        <v>296</v>
      </c>
      <c r="E513" s="523">
        <v>2</v>
      </c>
      <c r="F513" s="543"/>
      <c r="G513" s="544"/>
      <c r="H513" s="548"/>
    </row>
    <row r="514" spans="1:9" s="546" customFormat="1">
      <c r="A514" s="540"/>
      <c r="B514" s="547" t="s">
        <v>1173</v>
      </c>
      <c r="C514" s="1151"/>
      <c r="D514" s="503" t="s">
        <v>296</v>
      </c>
      <c r="E514" s="523">
        <v>1</v>
      </c>
      <c r="F514" s="543"/>
      <c r="G514" s="544"/>
      <c r="H514" s="548"/>
    </row>
    <row r="515" spans="1:9" s="546" customFormat="1">
      <c r="A515" s="540"/>
      <c r="B515" s="547" t="s">
        <v>1201</v>
      </c>
      <c r="C515" s="1151"/>
      <c r="D515" s="503" t="s">
        <v>296</v>
      </c>
      <c r="E515" s="523">
        <v>1</v>
      </c>
      <c r="F515" s="543"/>
      <c r="G515" s="544"/>
      <c r="H515" s="548"/>
    </row>
    <row r="516" spans="1:9" s="546" customFormat="1">
      <c r="A516" s="540"/>
      <c r="B516" s="541" t="s">
        <v>1161</v>
      </c>
      <c r="C516" s="1150"/>
      <c r="D516" s="503" t="s">
        <v>380</v>
      </c>
      <c r="E516" s="542">
        <v>1</v>
      </c>
      <c r="F516" s="543"/>
      <c r="G516" s="544"/>
      <c r="H516" s="545"/>
    </row>
    <row r="517" spans="1:9" s="546" customFormat="1">
      <c r="A517" s="540"/>
      <c r="B517" s="541" t="s">
        <v>1160</v>
      </c>
      <c r="C517" s="1150"/>
      <c r="D517" s="503" t="s">
        <v>380</v>
      </c>
      <c r="E517" s="542">
        <v>1</v>
      </c>
      <c r="F517" s="543"/>
      <c r="G517" s="544"/>
      <c r="H517" s="545"/>
    </row>
    <row r="518" spans="1:9" s="546" customFormat="1">
      <c r="A518" s="540"/>
      <c r="B518" s="541"/>
      <c r="C518" s="1150"/>
      <c r="D518" s="503"/>
      <c r="E518" s="542"/>
      <c r="F518" s="543"/>
      <c r="G518" s="544"/>
      <c r="H518" s="545"/>
    </row>
    <row r="519" spans="1:9" ht="38.25">
      <c r="A519" s="495">
        <v>14</v>
      </c>
      <c r="B519" s="496" t="s">
        <v>1200</v>
      </c>
      <c r="C519" s="1139"/>
      <c r="D519" s="523"/>
      <c r="E519" s="524"/>
      <c r="F519" s="525"/>
      <c r="G519" s="526"/>
    </row>
    <row r="520" spans="1:9">
      <c r="A520" s="488"/>
      <c r="B520" s="489" t="s">
        <v>1218</v>
      </c>
      <c r="C520" s="1141"/>
      <c r="D520" s="503" t="s">
        <v>380</v>
      </c>
      <c r="E520" s="504">
        <v>1</v>
      </c>
      <c r="F520" s="505">
        <v>0</v>
      </c>
      <c r="G520" s="506">
        <f>E520*F520</f>
        <v>0</v>
      </c>
    </row>
    <row r="521" spans="1:9">
      <c r="A521" s="488"/>
      <c r="B521" s="489"/>
      <c r="C521" s="1141"/>
      <c r="D521" s="503"/>
      <c r="E521" s="504"/>
      <c r="F521" s="505"/>
      <c r="G521" s="506"/>
    </row>
    <row r="522" spans="1:9" s="546" customFormat="1">
      <c r="A522" s="540"/>
      <c r="B522" s="547" t="s">
        <v>1198</v>
      </c>
      <c r="C522" s="1151"/>
      <c r="D522" s="503" t="s">
        <v>296</v>
      </c>
      <c r="E522" s="523">
        <v>1</v>
      </c>
      <c r="F522" s="543"/>
      <c r="G522" s="544"/>
      <c r="H522" s="548"/>
      <c r="I522" s="548"/>
    </row>
    <row r="523" spans="1:9" s="546" customFormat="1">
      <c r="A523" s="540"/>
      <c r="B523" s="547" t="s">
        <v>1197</v>
      </c>
      <c r="C523" s="1151"/>
      <c r="D523" s="503" t="s">
        <v>296</v>
      </c>
      <c r="E523" s="523">
        <v>4</v>
      </c>
      <c r="F523" s="543"/>
      <c r="G523" s="544"/>
      <c r="H523" s="548"/>
      <c r="I523" s="548"/>
    </row>
    <row r="524" spans="1:9" s="546" customFormat="1" ht="25.5">
      <c r="A524" s="540"/>
      <c r="B524" s="550" t="s">
        <v>1174</v>
      </c>
      <c r="C524" s="1151"/>
      <c r="D524" s="503" t="s">
        <v>296</v>
      </c>
      <c r="E524" s="523">
        <v>1</v>
      </c>
      <c r="F524" s="543"/>
      <c r="G524" s="544"/>
      <c r="H524" s="548"/>
      <c r="I524" s="548"/>
    </row>
    <row r="525" spans="1:9" s="546" customFormat="1">
      <c r="A525" s="540"/>
      <c r="B525" s="547" t="s">
        <v>1166</v>
      </c>
      <c r="C525" s="1151"/>
      <c r="D525" s="503" t="s">
        <v>296</v>
      </c>
      <c r="E525" s="523">
        <v>1</v>
      </c>
      <c r="F525" s="543"/>
      <c r="G525" s="544"/>
      <c r="H525" s="548"/>
      <c r="I525" s="548"/>
    </row>
    <row r="526" spans="1:9" s="546" customFormat="1">
      <c r="A526" s="540"/>
      <c r="B526" s="547" t="s">
        <v>1165</v>
      </c>
      <c r="C526" s="1151"/>
      <c r="D526" s="503" t="s">
        <v>296</v>
      </c>
      <c r="E526" s="523">
        <v>1</v>
      </c>
      <c r="F526" s="543"/>
      <c r="G526" s="544"/>
      <c r="H526" s="548"/>
      <c r="I526" s="548"/>
    </row>
    <row r="527" spans="1:9" s="546" customFormat="1">
      <c r="A527" s="540"/>
      <c r="B527" s="547" t="s">
        <v>1196</v>
      </c>
      <c r="C527" s="1151"/>
      <c r="D527" s="503" t="s">
        <v>296</v>
      </c>
      <c r="E527" s="523">
        <v>28</v>
      </c>
      <c r="F527" s="543"/>
      <c r="G527" s="544"/>
      <c r="H527" s="548"/>
      <c r="I527" s="548"/>
    </row>
    <row r="528" spans="1:9" s="546" customFormat="1">
      <c r="A528" s="540"/>
      <c r="B528" s="547" t="s">
        <v>1195</v>
      </c>
      <c r="C528" s="1151"/>
      <c r="D528" s="503" t="s">
        <v>296</v>
      </c>
      <c r="E528" s="523">
        <v>3</v>
      </c>
      <c r="F528" s="543"/>
      <c r="G528" s="544"/>
      <c r="H528" s="548"/>
      <c r="I528" s="548"/>
    </row>
    <row r="529" spans="1:9" s="546" customFormat="1">
      <c r="A529" s="540"/>
      <c r="B529" s="547" t="s">
        <v>1194</v>
      </c>
      <c r="C529" s="1151"/>
      <c r="D529" s="503" t="s">
        <v>296</v>
      </c>
      <c r="E529" s="523">
        <v>12</v>
      </c>
      <c r="F529" s="543"/>
      <c r="G529" s="544"/>
      <c r="H529" s="548"/>
      <c r="I529" s="548"/>
    </row>
    <row r="530" spans="1:9" s="546" customFormat="1">
      <c r="A530" s="540"/>
      <c r="B530" s="547" t="s">
        <v>1217</v>
      </c>
      <c r="C530" s="1151"/>
      <c r="D530" s="503" t="s">
        <v>296</v>
      </c>
      <c r="E530" s="523">
        <v>8</v>
      </c>
      <c r="F530" s="543"/>
      <c r="G530" s="544"/>
      <c r="H530" s="548"/>
      <c r="I530" s="548"/>
    </row>
    <row r="531" spans="1:9" s="546" customFormat="1" ht="13.5" customHeight="1">
      <c r="A531" s="540"/>
      <c r="B531" s="547" t="s">
        <v>1193</v>
      </c>
      <c r="C531" s="1151"/>
      <c r="D531" s="503" t="s">
        <v>296</v>
      </c>
      <c r="E531" s="523">
        <v>2</v>
      </c>
      <c r="F531" s="543"/>
      <c r="G531" s="544"/>
      <c r="H531" s="548"/>
      <c r="I531" s="548"/>
    </row>
    <row r="532" spans="1:9" s="546" customFormat="1" ht="13.5" customHeight="1">
      <c r="A532" s="540"/>
      <c r="B532" s="547" t="s">
        <v>1173</v>
      </c>
      <c r="C532" s="1151"/>
      <c r="D532" s="503" t="s">
        <v>296</v>
      </c>
      <c r="E532" s="523">
        <v>1</v>
      </c>
      <c r="F532" s="543"/>
      <c r="G532" s="544"/>
      <c r="H532" s="548"/>
      <c r="I532" s="548"/>
    </row>
    <row r="533" spans="1:9" s="546" customFormat="1">
      <c r="A533" s="540"/>
      <c r="B533" s="547" t="s">
        <v>1192</v>
      </c>
      <c r="C533" s="1151"/>
      <c r="D533" s="503" t="s">
        <v>296</v>
      </c>
      <c r="E533" s="523">
        <v>1</v>
      </c>
      <c r="F533" s="543"/>
      <c r="G533" s="544"/>
      <c r="H533" s="548"/>
      <c r="I533" s="548"/>
    </row>
    <row r="534" spans="1:9" s="546" customFormat="1">
      <c r="A534" s="540"/>
      <c r="B534" s="547" t="s">
        <v>1191</v>
      </c>
      <c r="C534" s="1151"/>
      <c r="D534" s="503" t="s">
        <v>296</v>
      </c>
      <c r="E534" s="523">
        <v>1</v>
      </c>
      <c r="F534" s="543"/>
      <c r="G534" s="544"/>
      <c r="H534" s="548"/>
      <c r="I534" s="548"/>
    </row>
    <row r="535" spans="1:9" s="546" customFormat="1">
      <c r="A535" s="540"/>
      <c r="B535" s="541" t="s">
        <v>1161</v>
      </c>
      <c r="C535" s="1150"/>
      <c r="D535" s="503" t="s">
        <v>380</v>
      </c>
      <c r="E535" s="542">
        <v>1</v>
      </c>
      <c r="F535" s="543"/>
      <c r="G535" s="544"/>
      <c r="H535" s="545"/>
    </row>
    <row r="536" spans="1:9" s="546" customFormat="1">
      <c r="A536" s="540"/>
      <c r="B536" s="541" t="s">
        <v>1160</v>
      </c>
      <c r="C536" s="1150"/>
      <c r="D536" s="503" t="s">
        <v>380</v>
      </c>
      <c r="E536" s="542">
        <v>1</v>
      </c>
      <c r="F536" s="543"/>
      <c r="G536" s="544"/>
      <c r="H536" s="545"/>
    </row>
    <row r="537" spans="1:9" s="546" customFormat="1">
      <c r="A537" s="540"/>
      <c r="B537" s="541"/>
      <c r="C537" s="1150"/>
      <c r="D537" s="503"/>
      <c r="E537" s="542"/>
      <c r="F537" s="543"/>
      <c r="G537" s="544"/>
      <c r="H537" s="545"/>
    </row>
    <row r="538" spans="1:9" ht="30" customHeight="1">
      <c r="A538" s="495">
        <v>15</v>
      </c>
      <c r="B538" s="496" t="s">
        <v>1216</v>
      </c>
      <c r="C538" s="1139"/>
      <c r="D538" s="523"/>
      <c r="E538" s="524"/>
      <c r="F538" s="525"/>
      <c r="G538" s="526"/>
    </row>
    <row r="539" spans="1:9">
      <c r="A539" s="488"/>
      <c r="B539" s="489" t="s">
        <v>1215</v>
      </c>
      <c r="C539" s="1141"/>
      <c r="D539" s="503" t="s">
        <v>380</v>
      </c>
      <c r="E539" s="504">
        <v>1</v>
      </c>
      <c r="F539" s="505">
        <v>0</v>
      </c>
      <c r="G539" s="506">
        <f>E539*F539</f>
        <v>0</v>
      </c>
    </row>
    <row r="540" spans="1:9">
      <c r="A540" s="488"/>
      <c r="B540" s="489"/>
      <c r="C540" s="1141"/>
      <c r="D540" s="503"/>
      <c r="E540" s="504"/>
      <c r="F540" s="505"/>
      <c r="G540" s="506"/>
    </row>
    <row r="541" spans="1:9" s="546" customFormat="1">
      <c r="A541" s="540"/>
      <c r="B541" s="547" t="s">
        <v>1197</v>
      </c>
      <c r="C541" s="1151"/>
      <c r="D541" s="503" t="s">
        <v>296</v>
      </c>
      <c r="E541" s="523">
        <v>2</v>
      </c>
      <c r="F541" s="543"/>
      <c r="G541" s="544"/>
      <c r="H541" s="548"/>
      <c r="I541" s="548"/>
    </row>
    <row r="542" spans="1:9" s="546" customFormat="1">
      <c r="A542" s="540"/>
      <c r="B542" s="547" t="s">
        <v>1214</v>
      </c>
      <c r="C542" s="1151"/>
      <c r="D542" s="503" t="s">
        <v>296</v>
      </c>
      <c r="E542" s="523">
        <v>1</v>
      </c>
      <c r="F542" s="543"/>
      <c r="G542" s="544"/>
      <c r="H542" s="548"/>
      <c r="I542" s="548"/>
    </row>
    <row r="543" spans="1:9" s="546" customFormat="1" ht="25.5">
      <c r="A543" s="540"/>
      <c r="B543" s="550" t="s">
        <v>1174</v>
      </c>
      <c r="C543" s="1151"/>
      <c r="D543" s="503" t="s">
        <v>296</v>
      </c>
      <c r="E543" s="523">
        <v>1</v>
      </c>
      <c r="F543" s="543"/>
      <c r="G543" s="544"/>
      <c r="H543" s="548"/>
      <c r="I543" s="548"/>
    </row>
    <row r="544" spans="1:9" s="546" customFormat="1">
      <c r="A544" s="540"/>
      <c r="B544" s="547" t="s">
        <v>1166</v>
      </c>
      <c r="C544" s="1151"/>
      <c r="D544" s="503" t="s">
        <v>296</v>
      </c>
      <c r="E544" s="523">
        <v>1</v>
      </c>
      <c r="F544" s="543"/>
      <c r="G544" s="544"/>
      <c r="H544" s="548"/>
      <c r="I544" s="548"/>
    </row>
    <row r="545" spans="1:9" s="546" customFormat="1">
      <c r="A545" s="540"/>
      <c r="B545" s="547" t="s">
        <v>1165</v>
      </c>
      <c r="C545" s="1151"/>
      <c r="D545" s="503" t="s">
        <v>296</v>
      </c>
      <c r="E545" s="523">
        <v>1</v>
      </c>
      <c r="F545" s="543"/>
      <c r="G545" s="544"/>
      <c r="H545" s="548"/>
      <c r="I545" s="548"/>
    </row>
    <row r="546" spans="1:9" s="546" customFormat="1">
      <c r="A546" s="540"/>
      <c r="B546" s="547" t="s">
        <v>1213</v>
      </c>
      <c r="C546" s="1151"/>
      <c r="D546" s="503" t="s">
        <v>296</v>
      </c>
      <c r="E546" s="523">
        <v>6</v>
      </c>
      <c r="F546" s="543"/>
      <c r="G546" s="544"/>
      <c r="H546" s="548"/>
      <c r="I546" s="548"/>
    </row>
    <row r="547" spans="1:9" s="546" customFormat="1">
      <c r="A547" s="540"/>
      <c r="B547" s="547" t="s">
        <v>1173</v>
      </c>
      <c r="C547" s="1151"/>
      <c r="D547" s="503" t="s">
        <v>296</v>
      </c>
      <c r="E547" s="523">
        <v>1</v>
      </c>
      <c r="F547" s="543"/>
      <c r="G547" s="544"/>
      <c r="H547" s="548"/>
      <c r="I547" s="548"/>
    </row>
    <row r="548" spans="1:9" s="546" customFormat="1">
      <c r="A548" s="540"/>
      <c r="B548" s="547" t="s">
        <v>1212</v>
      </c>
      <c r="C548" s="1151"/>
      <c r="D548" s="503" t="s">
        <v>296</v>
      </c>
      <c r="E548" s="523">
        <v>1</v>
      </c>
      <c r="F548" s="543"/>
      <c r="G548" s="544"/>
      <c r="H548" s="548"/>
      <c r="I548" s="548"/>
    </row>
    <row r="549" spans="1:9" s="546" customFormat="1">
      <c r="A549" s="540"/>
      <c r="B549" s="541" t="s">
        <v>1161</v>
      </c>
      <c r="C549" s="1150"/>
      <c r="D549" s="503" t="s">
        <v>380</v>
      </c>
      <c r="E549" s="542">
        <v>1</v>
      </c>
      <c r="F549" s="543"/>
      <c r="G549" s="544"/>
      <c r="H549" s="545"/>
    </row>
    <row r="550" spans="1:9" s="546" customFormat="1">
      <c r="A550" s="540"/>
      <c r="B550" s="541" t="s">
        <v>1160</v>
      </c>
      <c r="C550" s="1150"/>
      <c r="D550" s="503" t="s">
        <v>380</v>
      </c>
      <c r="E550" s="542">
        <v>1</v>
      </c>
      <c r="F550" s="543"/>
      <c r="G550" s="544"/>
      <c r="H550" s="545"/>
    </row>
    <row r="551" spans="1:9" s="546" customFormat="1">
      <c r="A551" s="540"/>
      <c r="B551" s="541"/>
      <c r="C551" s="1150"/>
      <c r="D551" s="503"/>
      <c r="E551" s="542"/>
      <c r="F551" s="543"/>
      <c r="G551" s="544"/>
      <c r="H551" s="545"/>
    </row>
    <row r="552" spans="1:9" ht="38.25">
      <c r="A552" s="495">
        <v>16</v>
      </c>
      <c r="B552" s="496" t="s">
        <v>1211</v>
      </c>
      <c r="C552" s="1139"/>
      <c r="D552" s="523"/>
      <c r="E552" s="524"/>
      <c r="F552" s="525"/>
      <c r="G552" s="526"/>
    </row>
    <row r="553" spans="1:9">
      <c r="A553" s="488"/>
      <c r="B553" s="489" t="s">
        <v>1210</v>
      </c>
      <c r="C553" s="1141"/>
      <c r="D553" s="503" t="s">
        <v>380</v>
      </c>
      <c r="E553" s="504">
        <v>1</v>
      </c>
      <c r="F553" s="505">
        <v>0</v>
      </c>
      <c r="G553" s="506">
        <f>E553*F553</f>
        <v>0</v>
      </c>
    </row>
    <row r="554" spans="1:9" s="546" customFormat="1">
      <c r="A554" s="540"/>
      <c r="B554" s="541"/>
      <c r="C554" s="1150"/>
      <c r="D554" s="503"/>
      <c r="E554" s="542"/>
      <c r="F554" s="543"/>
      <c r="G554" s="544"/>
      <c r="H554" s="545"/>
    </row>
    <row r="555" spans="1:9" s="546" customFormat="1">
      <c r="A555" s="540"/>
      <c r="B555" s="547" t="s">
        <v>1209</v>
      </c>
      <c r="C555" s="1151"/>
      <c r="D555" s="503" t="s">
        <v>296</v>
      </c>
      <c r="E555" s="523">
        <v>2</v>
      </c>
      <c r="F555" s="543"/>
      <c r="G555" s="544"/>
      <c r="H555" s="548"/>
    </row>
    <row r="556" spans="1:9" s="546" customFormat="1">
      <c r="A556" s="540"/>
      <c r="B556" s="547" t="s">
        <v>1197</v>
      </c>
      <c r="C556" s="1151"/>
      <c r="D556" s="503" t="s">
        <v>296</v>
      </c>
      <c r="E556" s="523">
        <v>5</v>
      </c>
      <c r="F556" s="543"/>
      <c r="G556" s="544"/>
      <c r="H556" s="548"/>
    </row>
    <row r="557" spans="1:9" s="546" customFormat="1" ht="25.5">
      <c r="A557" s="540"/>
      <c r="B557" s="550" t="s">
        <v>1174</v>
      </c>
      <c r="C557" s="1151"/>
      <c r="D557" s="503" t="s">
        <v>296</v>
      </c>
      <c r="E557" s="523">
        <v>1</v>
      </c>
      <c r="F557" s="543"/>
      <c r="G557" s="544"/>
      <c r="H557" s="548"/>
    </row>
    <row r="558" spans="1:9" s="546" customFormat="1">
      <c r="A558" s="540"/>
      <c r="B558" s="547" t="s">
        <v>1166</v>
      </c>
      <c r="C558" s="1151"/>
      <c r="D558" s="503" t="s">
        <v>296</v>
      </c>
      <c r="E558" s="523">
        <v>1</v>
      </c>
      <c r="F558" s="543"/>
      <c r="G558" s="544"/>
      <c r="H558" s="548"/>
    </row>
    <row r="559" spans="1:9" s="546" customFormat="1">
      <c r="A559" s="540"/>
      <c r="B559" s="547" t="s">
        <v>1165</v>
      </c>
      <c r="C559" s="1151"/>
      <c r="D559" s="503" t="s">
        <v>296</v>
      </c>
      <c r="E559" s="523">
        <v>1</v>
      </c>
      <c r="F559" s="543"/>
      <c r="G559" s="544"/>
      <c r="H559" s="548"/>
    </row>
    <row r="560" spans="1:9" s="546" customFormat="1">
      <c r="A560" s="540"/>
      <c r="B560" s="547" t="s">
        <v>1208</v>
      </c>
      <c r="C560" s="1151"/>
      <c r="D560" s="503" t="s">
        <v>296</v>
      </c>
      <c r="E560" s="523">
        <v>3</v>
      </c>
      <c r="F560" s="543"/>
      <c r="G560" s="544"/>
      <c r="H560" s="548"/>
    </row>
    <row r="561" spans="1:8" s="546" customFormat="1">
      <c r="A561" s="540"/>
      <c r="B561" s="547" t="s">
        <v>1196</v>
      </c>
      <c r="C561" s="1151"/>
      <c r="D561" s="503" t="s">
        <v>296</v>
      </c>
      <c r="E561" s="523">
        <v>5</v>
      </c>
      <c r="F561" s="543"/>
      <c r="G561" s="544"/>
      <c r="H561" s="548"/>
    </row>
    <row r="562" spans="1:8" s="546" customFormat="1">
      <c r="A562" s="540"/>
      <c r="B562" s="547" t="s">
        <v>1195</v>
      </c>
      <c r="C562" s="1151"/>
      <c r="D562" s="503" t="s">
        <v>296</v>
      </c>
      <c r="E562" s="523">
        <v>30</v>
      </c>
      <c r="F562" s="543"/>
      <c r="G562" s="544"/>
      <c r="H562" s="548"/>
    </row>
    <row r="563" spans="1:8" s="546" customFormat="1">
      <c r="A563" s="540"/>
      <c r="B563" s="547" t="s">
        <v>1207</v>
      </c>
      <c r="C563" s="1151"/>
      <c r="D563" s="503" t="s">
        <v>296</v>
      </c>
      <c r="E563" s="523">
        <v>1</v>
      </c>
      <c r="F563" s="543"/>
      <c r="G563" s="544"/>
      <c r="H563" s="548"/>
    </row>
    <row r="564" spans="1:8" s="546" customFormat="1">
      <c r="A564" s="540"/>
      <c r="B564" s="547" t="s">
        <v>1206</v>
      </c>
      <c r="C564" s="1151"/>
      <c r="D564" s="503" t="s">
        <v>296</v>
      </c>
      <c r="E564" s="523">
        <v>1</v>
      </c>
      <c r="F564" s="543"/>
      <c r="G564" s="544"/>
      <c r="H564" s="548"/>
    </row>
    <row r="565" spans="1:8" s="546" customFormat="1">
      <c r="A565" s="540"/>
      <c r="B565" s="547" t="s">
        <v>1205</v>
      </c>
      <c r="C565" s="1151"/>
      <c r="D565" s="503" t="s">
        <v>296</v>
      </c>
      <c r="E565" s="523">
        <v>1</v>
      </c>
      <c r="F565" s="543"/>
      <c r="G565" s="544"/>
      <c r="H565" s="548"/>
    </row>
    <row r="566" spans="1:8" s="546" customFormat="1">
      <c r="A566" s="540"/>
      <c r="B566" s="547" t="s">
        <v>1204</v>
      </c>
      <c r="C566" s="1151"/>
      <c r="D566" s="503" t="s">
        <v>296</v>
      </c>
      <c r="E566" s="523">
        <v>7</v>
      </c>
      <c r="F566" s="543"/>
      <c r="G566" s="544"/>
      <c r="H566" s="548"/>
    </row>
    <row r="567" spans="1:8" s="546" customFormat="1">
      <c r="A567" s="540"/>
      <c r="B567" s="547" t="s">
        <v>1194</v>
      </c>
      <c r="C567" s="1151"/>
      <c r="D567" s="503" t="s">
        <v>296</v>
      </c>
      <c r="E567" s="523">
        <v>2</v>
      </c>
      <c r="F567" s="543"/>
      <c r="G567" s="544"/>
      <c r="H567" s="548"/>
    </row>
    <row r="568" spans="1:8" s="546" customFormat="1">
      <c r="A568" s="540"/>
      <c r="B568" s="547" t="s">
        <v>1203</v>
      </c>
      <c r="C568" s="1151"/>
      <c r="D568" s="503" t="s">
        <v>296</v>
      </c>
      <c r="E568" s="523">
        <v>2</v>
      </c>
      <c r="F568" s="543"/>
      <c r="G568" s="544"/>
      <c r="H568" s="548"/>
    </row>
    <row r="569" spans="1:8" s="546" customFormat="1">
      <c r="A569" s="540"/>
      <c r="B569" s="547" t="s">
        <v>1202</v>
      </c>
      <c r="C569" s="1151"/>
      <c r="D569" s="503" t="s">
        <v>296</v>
      </c>
      <c r="E569" s="523">
        <v>6</v>
      </c>
      <c r="F569" s="543"/>
      <c r="G569" s="544"/>
      <c r="H569" s="548"/>
    </row>
    <row r="570" spans="1:8" s="546" customFormat="1">
      <c r="A570" s="540"/>
      <c r="B570" s="547" t="s">
        <v>1173</v>
      </c>
      <c r="C570" s="1151"/>
      <c r="D570" s="503" t="s">
        <v>296</v>
      </c>
      <c r="E570" s="523">
        <v>1</v>
      </c>
      <c r="F570" s="543"/>
      <c r="G570" s="544"/>
      <c r="H570" s="548"/>
    </row>
    <row r="571" spans="1:8" s="546" customFormat="1">
      <c r="A571" s="540"/>
      <c r="B571" s="547" t="s">
        <v>1201</v>
      </c>
      <c r="C571" s="1151"/>
      <c r="D571" s="503" t="s">
        <v>296</v>
      </c>
      <c r="E571" s="523">
        <v>1</v>
      </c>
      <c r="F571" s="543"/>
      <c r="G571" s="544"/>
      <c r="H571" s="548"/>
    </row>
    <row r="572" spans="1:8" s="546" customFormat="1">
      <c r="A572" s="540"/>
      <c r="B572" s="541" t="s">
        <v>1161</v>
      </c>
      <c r="C572" s="1150"/>
      <c r="D572" s="503" t="s">
        <v>380</v>
      </c>
      <c r="E572" s="542">
        <v>1</v>
      </c>
      <c r="F572" s="543"/>
      <c r="G572" s="544"/>
      <c r="H572" s="545"/>
    </row>
    <row r="573" spans="1:8" s="546" customFormat="1">
      <c r="A573" s="540"/>
      <c r="B573" s="541" t="s">
        <v>1160</v>
      </c>
      <c r="C573" s="1150"/>
      <c r="D573" s="503" t="s">
        <v>380</v>
      </c>
      <c r="E573" s="542">
        <v>1</v>
      </c>
      <c r="F573" s="543"/>
      <c r="G573" s="544"/>
      <c r="H573" s="545"/>
    </row>
    <row r="574" spans="1:8" s="546" customFormat="1">
      <c r="A574" s="540"/>
      <c r="B574" s="541"/>
      <c r="C574" s="1150"/>
      <c r="D574" s="503"/>
      <c r="E574" s="542"/>
      <c r="F574" s="543"/>
      <c r="G574" s="544"/>
      <c r="H574" s="545"/>
    </row>
    <row r="575" spans="1:8" ht="38.25">
      <c r="A575" s="495">
        <v>17</v>
      </c>
      <c r="B575" s="496" t="s">
        <v>1200</v>
      </c>
      <c r="C575" s="1139"/>
      <c r="D575" s="523"/>
      <c r="E575" s="524"/>
      <c r="F575" s="525"/>
      <c r="G575" s="526"/>
    </row>
    <row r="576" spans="1:8">
      <c r="A576" s="488"/>
      <c r="B576" s="489" t="s">
        <v>1199</v>
      </c>
      <c r="C576" s="1141"/>
      <c r="D576" s="503" t="s">
        <v>380</v>
      </c>
      <c r="E576" s="504">
        <v>1</v>
      </c>
      <c r="F576" s="505">
        <v>0</v>
      </c>
      <c r="G576" s="506">
        <f>E576*F576</f>
        <v>0</v>
      </c>
    </row>
    <row r="577" spans="1:9">
      <c r="A577" s="488"/>
      <c r="B577" s="489"/>
      <c r="C577" s="1141"/>
      <c r="D577" s="503"/>
      <c r="E577" s="504"/>
      <c r="F577" s="505"/>
      <c r="G577" s="506"/>
    </row>
    <row r="578" spans="1:9" s="546" customFormat="1">
      <c r="A578" s="540"/>
      <c r="B578" s="547" t="s">
        <v>1198</v>
      </c>
      <c r="C578" s="1151"/>
      <c r="D578" s="503" t="s">
        <v>296</v>
      </c>
      <c r="E578" s="523">
        <v>1</v>
      </c>
      <c r="F578" s="543"/>
      <c r="G578" s="544"/>
      <c r="H578" s="548"/>
      <c r="I578" s="548"/>
    </row>
    <row r="579" spans="1:9" s="546" customFormat="1">
      <c r="A579" s="540"/>
      <c r="B579" s="547" t="s">
        <v>1197</v>
      </c>
      <c r="C579" s="1151"/>
      <c r="D579" s="503" t="s">
        <v>296</v>
      </c>
      <c r="E579" s="523">
        <v>1</v>
      </c>
      <c r="F579" s="543"/>
      <c r="G579" s="544"/>
      <c r="H579" s="548"/>
      <c r="I579" s="548"/>
    </row>
    <row r="580" spans="1:9" s="546" customFormat="1" ht="25.5">
      <c r="A580" s="540"/>
      <c r="B580" s="550" t="s">
        <v>1174</v>
      </c>
      <c r="C580" s="1151"/>
      <c r="D580" s="503" t="s">
        <v>296</v>
      </c>
      <c r="E580" s="523">
        <v>1</v>
      </c>
      <c r="F580" s="543"/>
      <c r="G580" s="544"/>
      <c r="H580" s="548"/>
      <c r="I580" s="548"/>
    </row>
    <row r="581" spans="1:9" s="546" customFormat="1">
      <c r="A581" s="540"/>
      <c r="B581" s="547" t="s">
        <v>1166</v>
      </c>
      <c r="C581" s="1151"/>
      <c r="D581" s="503" t="s">
        <v>296</v>
      </c>
      <c r="E581" s="523">
        <v>1</v>
      </c>
      <c r="F581" s="543"/>
      <c r="G581" s="544"/>
      <c r="H581" s="548"/>
      <c r="I581" s="548"/>
    </row>
    <row r="582" spans="1:9" s="546" customFormat="1">
      <c r="A582" s="540"/>
      <c r="B582" s="547" t="s">
        <v>1165</v>
      </c>
      <c r="C582" s="1151"/>
      <c r="D582" s="503" t="s">
        <v>296</v>
      </c>
      <c r="E582" s="523">
        <v>1</v>
      </c>
      <c r="F582" s="543"/>
      <c r="G582" s="544"/>
      <c r="H582" s="548"/>
      <c r="I582" s="548"/>
    </row>
    <row r="583" spans="1:9" s="546" customFormat="1">
      <c r="A583" s="540"/>
      <c r="B583" s="547" t="s">
        <v>1196</v>
      </c>
      <c r="C583" s="1151"/>
      <c r="D583" s="503" t="s">
        <v>296</v>
      </c>
      <c r="E583" s="523">
        <v>6</v>
      </c>
      <c r="F583" s="543"/>
      <c r="G583" s="544"/>
      <c r="H583" s="548"/>
      <c r="I583" s="548"/>
    </row>
    <row r="584" spans="1:9" s="546" customFormat="1">
      <c r="A584" s="540"/>
      <c r="B584" s="547" t="s">
        <v>1195</v>
      </c>
      <c r="C584" s="1151"/>
      <c r="D584" s="503" t="s">
        <v>296</v>
      </c>
      <c r="E584" s="523">
        <v>1</v>
      </c>
      <c r="F584" s="543"/>
      <c r="G584" s="544"/>
      <c r="H584" s="548"/>
      <c r="I584" s="548"/>
    </row>
    <row r="585" spans="1:9" s="546" customFormat="1">
      <c r="A585" s="540"/>
      <c r="B585" s="547" t="s">
        <v>1194</v>
      </c>
      <c r="C585" s="1151"/>
      <c r="D585" s="503" t="s">
        <v>296</v>
      </c>
      <c r="E585" s="523">
        <v>2</v>
      </c>
      <c r="F585" s="543"/>
      <c r="G585" s="544"/>
      <c r="H585" s="548"/>
      <c r="I585" s="548"/>
    </row>
    <row r="586" spans="1:9" s="546" customFormat="1" ht="13.5" customHeight="1">
      <c r="A586" s="540"/>
      <c r="B586" s="547" t="s">
        <v>1193</v>
      </c>
      <c r="C586" s="1151"/>
      <c r="D586" s="503" t="s">
        <v>296</v>
      </c>
      <c r="E586" s="523">
        <v>1</v>
      </c>
      <c r="F586" s="543"/>
      <c r="G586" s="544"/>
      <c r="H586" s="548"/>
      <c r="I586" s="548"/>
    </row>
    <row r="587" spans="1:9" s="546" customFormat="1" ht="13.5" customHeight="1">
      <c r="A587" s="540"/>
      <c r="B587" s="547" t="s">
        <v>1173</v>
      </c>
      <c r="C587" s="1151"/>
      <c r="D587" s="503" t="s">
        <v>296</v>
      </c>
      <c r="E587" s="523">
        <v>1</v>
      </c>
      <c r="F587" s="543"/>
      <c r="G587" s="544"/>
      <c r="H587" s="548"/>
      <c r="I587" s="548"/>
    </row>
    <row r="588" spans="1:9" s="546" customFormat="1">
      <c r="A588" s="540"/>
      <c r="B588" s="547" t="s">
        <v>1192</v>
      </c>
      <c r="C588" s="1151"/>
      <c r="D588" s="503" t="s">
        <v>296</v>
      </c>
      <c r="E588" s="523">
        <v>1</v>
      </c>
      <c r="F588" s="543"/>
      <c r="G588" s="544"/>
      <c r="H588" s="548"/>
      <c r="I588" s="548"/>
    </row>
    <row r="589" spans="1:9" s="546" customFormat="1">
      <c r="A589" s="540"/>
      <c r="B589" s="547" t="s">
        <v>1191</v>
      </c>
      <c r="C589" s="1151"/>
      <c r="D589" s="503" t="s">
        <v>296</v>
      </c>
      <c r="E589" s="523">
        <v>1</v>
      </c>
      <c r="F589" s="543"/>
      <c r="G589" s="544"/>
      <c r="H589" s="548"/>
      <c r="I589" s="548"/>
    </row>
    <row r="590" spans="1:9" s="546" customFormat="1">
      <c r="A590" s="540"/>
      <c r="B590" s="541" t="s">
        <v>1161</v>
      </c>
      <c r="C590" s="1150"/>
      <c r="D590" s="503" t="s">
        <v>380</v>
      </c>
      <c r="E590" s="542">
        <v>1</v>
      </c>
      <c r="F590" s="543"/>
      <c r="G590" s="544"/>
      <c r="H590" s="545"/>
    </row>
    <row r="591" spans="1:9" s="546" customFormat="1">
      <c r="A591" s="540"/>
      <c r="B591" s="541" t="s">
        <v>1160</v>
      </c>
      <c r="C591" s="1150"/>
      <c r="D591" s="503" t="s">
        <v>380</v>
      </c>
      <c r="E591" s="542">
        <v>1</v>
      </c>
      <c r="F591" s="543"/>
      <c r="G591" s="544"/>
      <c r="H591" s="545"/>
    </row>
    <row r="592" spans="1:9" s="546" customFormat="1">
      <c r="A592" s="540"/>
      <c r="B592" s="541"/>
      <c r="C592" s="1150"/>
      <c r="D592" s="503"/>
      <c r="E592" s="542"/>
      <c r="F592" s="543"/>
      <c r="G592" s="544"/>
      <c r="H592" s="545"/>
    </row>
    <row r="593" spans="1:9" ht="38.25">
      <c r="A593" s="495">
        <v>18</v>
      </c>
      <c r="B593" s="496" t="s">
        <v>1190</v>
      </c>
      <c r="C593" s="1139"/>
      <c r="D593" s="523"/>
      <c r="E593" s="524"/>
      <c r="F593" s="525"/>
      <c r="G593" s="526"/>
    </row>
    <row r="594" spans="1:9">
      <c r="A594" s="488"/>
      <c r="B594" s="489" t="s">
        <v>1189</v>
      </c>
      <c r="C594" s="1141"/>
      <c r="D594" s="503" t="s">
        <v>380</v>
      </c>
      <c r="E594" s="504">
        <v>1</v>
      </c>
      <c r="F594" s="505">
        <v>0</v>
      </c>
      <c r="G594" s="506">
        <f>E594*F594</f>
        <v>0</v>
      </c>
    </row>
    <row r="595" spans="1:9">
      <c r="A595" s="488"/>
      <c r="B595" s="489"/>
      <c r="C595" s="1141"/>
      <c r="D595" s="503"/>
      <c r="E595" s="504"/>
      <c r="F595" s="505"/>
      <c r="G595" s="506"/>
    </row>
    <row r="596" spans="1:9" s="546" customFormat="1">
      <c r="A596" s="540"/>
      <c r="B596" s="547" t="s">
        <v>1188</v>
      </c>
      <c r="C596" s="1151"/>
      <c r="D596" s="503" t="s">
        <v>296</v>
      </c>
      <c r="E596" s="523">
        <v>6</v>
      </c>
      <c r="F596" s="543"/>
      <c r="G596" s="544"/>
      <c r="H596" s="548"/>
      <c r="I596" s="548" t="s">
        <v>26</v>
      </c>
    </row>
    <row r="597" spans="1:9" s="546" customFormat="1">
      <c r="A597" s="540"/>
      <c r="B597" s="547" t="s">
        <v>1187</v>
      </c>
      <c r="C597" s="1151"/>
      <c r="D597" s="503" t="s">
        <v>296</v>
      </c>
      <c r="E597" s="523">
        <v>1</v>
      </c>
      <c r="F597" s="543"/>
      <c r="G597" s="544"/>
      <c r="H597" s="548"/>
      <c r="I597" s="548"/>
    </row>
    <row r="598" spans="1:9" s="546" customFormat="1">
      <c r="A598" s="540"/>
      <c r="B598" s="547" t="s">
        <v>1186</v>
      </c>
      <c r="C598" s="1151"/>
      <c r="D598" s="503" t="s">
        <v>296</v>
      </c>
      <c r="E598" s="523">
        <v>1</v>
      </c>
      <c r="F598" s="543"/>
      <c r="G598" s="544"/>
      <c r="H598" s="548"/>
      <c r="I598" s="548"/>
    </row>
    <row r="599" spans="1:9" s="546" customFormat="1">
      <c r="A599" s="540"/>
      <c r="B599" s="547" t="s">
        <v>1185</v>
      </c>
      <c r="C599" s="1151"/>
      <c r="D599" s="503" t="s">
        <v>296</v>
      </c>
      <c r="E599" s="523">
        <v>1</v>
      </c>
      <c r="F599" s="543"/>
      <c r="G599" s="544"/>
      <c r="H599" s="548"/>
      <c r="I599" s="548"/>
    </row>
    <row r="600" spans="1:9" s="546" customFormat="1">
      <c r="A600" s="540"/>
      <c r="B600" s="547" t="s">
        <v>1184</v>
      </c>
      <c r="C600" s="1151"/>
      <c r="D600" s="503" t="s">
        <v>296</v>
      </c>
      <c r="E600" s="523">
        <v>1</v>
      </c>
      <c r="F600" s="543"/>
      <c r="G600" s="544"/>
      <c r="H600" s="548"/>
      <c r="I600" s="548"/>
    </row>
    <row r="601" spans="1:9" s="546" customFormat="1">
      <c r="A601" s="540"/>
      <c r="B601" s="541" t="s">
        <v>1161</v>
      </c>
      <c r="C601" s="1150"/>
      <c r="D601" s="503" t="s">
        <v>380</v>
      </c>
      <c r="E601" s="542">
        <v>1</v>
      </c>
      <c r="F601" s="543"/>
      <c r="G601" s="544"/>
      <c r="H601" s="545"/>
    </row>
    <row r="602" spans="1:9" s="546" customFormat="1">
      <c r="A602" s="540"/>
      <c r="B602" s="541" t="s">
        <v>1160</v>
      </c>
      <c r="C602" s="1150"/>
      <c r="D602" s="503" t="s">
        <v>380</v>
      </c>
      <c r="E602" s="542">
        <v>1</v>
      </c>
      <c r="F602" s="543"/>
      <c r="G602" s="544"/>
      <c r="H602" s="545"/>
    </row>
    <row r="603" spans="1:9" s="546" customFormat="1">
      <c r="A603" s="540"/>
      <c r="B603" s="547"/>
      <c r="C603" s="1151"/>
      <c r="D603" s="503"/>
      <c r="E603" s="523"/>
      <c r="F603" s="543"/>
      <c r="G603" s="544"/>
      <c r="H603" s="548"/>
      <c r="I603" s="548"/>
    </row>
    <row r="604" spans="1:9" ht="25.5">
      <c r="A604" s="495">
        <v>19</v>
      </c>
      <c r="B604" s="496" t="s">
        <v>1183</v>
      </c>
      <c r="C604" s="1139"/>
      <c r="D604" s="523"/>
      <c r="E604" s="524"/>
      <c r="F604" s="525"/>
      <c r="G604" s="526"/>
    </row>
    <row r="605" spans="1:9">
      <c r="A605" s="488"/>
      <c r="B605" s="489" t="s">
        <v>1182</v>
      </c>
      <c r="C605" s="1141"/>
      <c r="D605" s="503" t="s">
        <v>380</v>
      </c>
      <c r="E605" s="504">
        <v>1</v>
      </c>
      <c r="F605" s="505">
        <v>0</v>
      </c>
      <c r="G605" s="506">
        <f>E605*F605</f>
        <v>0</v>
      </c>
    </row>
    <row r="606" spans="1:9">
      <c r="A606" s="488"/>
      <c r="B606" s="489"/>
      <c r="C606" s="1141"/>
      <c r="D606" s="503"/>
      <c r="E606" s="504"/>
      <c r="F606" s="505"/>
      <c r="G606" s="506"/>
    </row>
    <row r="607" spans="1:9" s="546" customFormat="1">
      <c r="A607" s="540"/>
      <c r="B607" s="547" t="s">
        <v>1181</v>
      </c>
      <c r="C607" s="1151"/>
      <c r="D607" s="503" t="s">
        <v>296</v>
      </c>
      <c r="E607" s="523">
        <v>2</v>
      </c>
      <c r="F607" s="543"/>
      <c r="G607" s="544"/>
      <c r="H607" s="548"/>
    </row>
    <row r="608" spans="1:9" s="546" customFormat="1">
      <c r="A608" s="540"/>
      <c r="B608" s="547" t="s">
        <v>3320</v>
      </c>
      <c r="C608" s="1151"/>
      <c r="D608" s="503" t="s">
        <v>296</v>
      </c>
      <c r="E608" s="523">
        <v>3</v>
      </c>
      <c r="F608" s="543"/>
      <c r="G608" s="544"/>
      <c r="H608" s="548"/>
    </row>
    <row r="609" spans="1:8" s="546" customFormat="1" ht="25.5">
      <c r="A609" s="540"/>
      <c r="B609" s="550" t="s">
        <v>1174</v>
      </c>
      <c r="C609" s="1151"/>
      <c r="D609" s="503" t="s">
        <v>296</v>
      </c>
      <c r="E609" s="523">
        <v>1</v>
      </c>
      <c r="F609" s="543"/>
      <c r="G609" s="544"/>
      <c r="H609" s="548"/>
    </row>
    <row r="610" spans="1:8" s="546" customFormat="1">
      <c r="A610" s="540"/>
      <c r="B610" s="547" t="s">
        <v>1166</v>
      </c>
      <c r="C610" s="1151"/>
      <c r="D610" s="503" t="s">
        <v>296</v>
      </c>
      <c r="E610" s="523">
        <v>5</v>
      </c>
      <c r="F610" s="543"/>
      <c r="G610" s="544"/>
      <c r="H610" s="548"/>
    </row>
    <row r="611" spans="1:8" s="546" customFormat="1">
      <c r="A611" s="540"/>
      <c r="B611" s="547" t="s">
        <v>1165</v>
      </c>
      <c r="C611" s="1151"/>
      <c r="D611" s="503" t="s">
        <v>296</v>
      </c>
      <c r="E611" s="523">
        <v>5</v>
      </c>
      <c r="F611" s="543"/>
      <c r="G611" s="544"/>
      <c r="H611" s="548"/>
    </row>
    <row r="612" spans="1:8" s="546" customFormat="1">
      <c r="A612" s="540"/>
      <c r="B612" s="547" t="s">
        <v>1173</v>
      </c>
      <c r="C612" s="1151"/>
      <c r="D612" s="503" t="s">
        <v>296</v>
      </c>
      <c r="E612" s="523">
        <v>1</v>
      </c>
      <c r="F612" s="543"/>
      <c r="G612" s="544"/>
      <c r="H612" s="548"/>
    </row>
    <row r="613" spans="1:8" s="546" customFormat="1">
      <c r="A613" s="540"/>
      <c r="B613" s="547" t="s">
        <v>1180</v>
      </c>
      <c r="C613" s="1151"/>
      <c r="D613" s="503" t="s">
        <v>296</v>
      </c>
      <c r="E613" s="523">
        <v>1</v>
      </c>
      <c r="F613" s="543"/>
      <c r="G613" s="544"/>
      <c r="H613" s="548"/>
    </row>
    <row r="614" spans="1:8" s="546" customFormat="1">
      <c r="A614" s="540"/>
      <c r="B614" s="541" t="s">
        <v>1161</v>
      </c>
      <c r="C614" s="1150"/>
      <c r="D614" s="503" t="s">
        <v>380</v>
      </c>
      <c r="E614" s="542">
        <v>1</v>
      </c>
      <c r="F614" s="543"/>
      <c r="G614" s="544"/>
      <c r="H614" s="545"/>
    </row>
    <row r="615" spans="1:8" s="546" customFormat="1">
      <c r="A615" s="540"/>
      <c r="B615" s="541" t="s">
        <v>1160</v>
      </c>
      <c r="C615" s="1150"/>
      <c r="D615" s="503" t="s">
        <v>380</v>
      </c>
      <c r="E615" s="542">
        <v>1</v>
      </c>
      <c r="F615" s="543"/>
      <c r="G615" s="544"/>
      <c r="H615" s="545"/>
    </row>
    <row r="616" spans="1:8" s="546" customFormat="1">
      <c r="A616" s="540"/>
      <c r="B616" s="541"/>
      <c r="C616" s="1150"/>
      <c r="D616" s="503"/>
      <c r="E616" s="542"/>
      <c r="F616" s="543"/>
      <c r="G616" s="544"/>
      <c r="H616" s="545"/>
    </row>
    <row r="617" spans="1:8" ht="25.5">
      <c r="A617" s="495">
        <v>20</v>
      </c>
      <c r="B617" s="496" t="s">
        <v>1179</v>
      </c>
      <c r="C617" s="1139"/>
      <c r="D617" s="523"/>
      <c r="E617" s="524"/>
      <c r="F617" s="525"/>
      <c r="G617" s="526"/>
    </row>
    <row r="618" spans="1:8">
      <c r="A618" s="488"/>
      <c r="B618" s="489" t="s">
        <v>1178</v>
      </c>
      <c r="C618" s="1141"/>
      <c r="D618" s="503" t="s">
        <v>380</v>
      </c>
      <c r="E618" s="504">
        <v>1</v>
      </c>
      <c r="F618" s="505">
        <v>0</v>
      </c>
      <c r="G618" s="506">
        <f>E618*F618</f>
        <v>0</v>
      </c>
    </row>
    <row r="619" spans="1:8">
      <c r="A619" s="488"/>
      <c r="B619" s="489"/>
      <c r="C619" s="1141"/>
      <c r="D619" s="503"/>
      <c r="E619" s="504"/>
      <c r="F619" s="505"/>
      <c r="G619" s="506"/>
    </row>
    <row r="620" spans="1:8" s="546" customFormat="1">
      <c r="A620" s="540"/>
      <c r="B620" s="547" t="s">
        <v>1177</v>
      </c>
      <c r="C620" s="1151"/>
      <c r="D620" s="503" t="s">
        <v>296</v>
      </c>
      <c r="E620" s="523">
        <v>2</v>
      </c>
      <c r="F620" s="543"/>
      <c r="G620" s="544"/>
      <c r="H620" s="548"/>
    </row>
    <row r="621" spans="1:8" s="546" customFormat="1">
      <c r="A621" s="540"/>
      <c r="B621" s="547" t="s">
        <v>1176</v>
      </c>
      <c r="C621" s="1151"/>
      <c r="D621" s="503" t="s">
        <v>296</v>
      </c>
      <c r="E621" s="523">
        <v>6</v>
      </c>
      <c r="F621" s="543"/>
      <c r="G621" s="544"/>
      <c r="H621" s="548"/>
    </row>
    <row r="622" spans="1:8" s="546" customFormat="1">
      <c r="A622" s="540"/>
      <c r="B622" s="547" t="s">
        <v>1175</v>
      </c>
      <c r="C622" s="1151"/>
      <c r="D622" s="503" t="s">
        <v>296</v>
      </c>
      <c r="E622" s="523">
        <v>10</v>
      </c>
      <c r="F622" s="543"/>
      <c r="G622" s="544"/>
      <c r="H622" s="548"/>
    </row>
    <row r="623" spans="1:8" s="546" customFormat="1" ht="25.5">
      <c r="A623" s="540"/>
      <c r="B623" s="550" t="s">
        <v>1174</v>
      </c>
      <c r="C623" s="1151"/>
      <c r="D623" s="503" t="s">
        <v>296</v>
      </c>
      <c r="E623" s="523">
        <v>1</v>
      </c>
      <c r="F623" s="543"/>
      <c r="G623" s="544"/>
      <c r="H623" s="548"/>
    </row>
    <row r="624" spans="1:8" s="546" customFormat="1">
      <c r="A624" s="540"/>
      <c r="B624" s="547" t="s">
        <v>1166</v>
      </c>
      <c r="C624" s="1151"/>
      <c r="D624" s="503" t="s">
        <v>296</v>
      </c>
      <c r="E624" s="523">
        <v>1</v>
      </c>
      <c r="F624" s="543"/>
      <c r="G624" s="544"/>
      <c r="H624" s="548"/>
    </row>
    <row r="625" spans="1:9" s="546" customFormat="1">
      <c r="A625" s="540"/>
      <c r="B625" s="547" t="s">
        <v>1165</v>
      </c>
      <c r="C625" s="1151"/>
      <c r="D625" s="503" t="s">
        <v>296</v>
      </c>
      <c r="E625" s="523">
        <v>1</v>
      </c>
      <c r="F625" s="543"/>
      <c r="G625" s="544"/>
      <c r="H625" s="548"/>
    </row>
    <row r="626" spans="1:9" s="546" customFormat="1">
      <c r="A626" s="540"/>
      <c r="B626" s="547" t="s">
        <v>1173</v>
      </c>
      <c r="C626" s="1151"/>
      <c r="D626" s="503" t="s">
        <v>296</v>
      </c>
      <c r="E626" s="523">
        <v>1</v>
      </c>
      <c r="F626" s="543"/>
      <c r="G626" s="544"/>
      <c r="H626" s="548"/>
    </row>
    <row r="627" spans="1:9" s="546" customFormat="1">
      <c r="A627" s="540"/>
      <c r="B627" s="547" t="s">
        <v>1172</v>
      </c>
      <c r="C627" s="1151"/>
      <c r="D627" s="503" t="s">
        <v>296</v>
      </c>
      <c r="E627" s="523">
        <v>1</v>
      </c>
      <c r="F627" s="543"/>
      <c r="G627" s="544"/>
      <c r="H627" s="548"/>
    </row>
    <row r="628" spans="1:9" s="546" customFormat="1">
      <c r="A628" s="540"/>
      <c r="B628" s="541" t="s">
        <v>1161</v>
      </c>
      <c r="C628" s="1150"/>
      <c r="D628" s="503" t="s">
        <v>380</v>
      </c>
      <c r="E628" s="542">
        <v>1</v>
      </c>
      <c r="F628" s="543"/>
      <c r="G628" s="544"/>
      <c r="H628" s="545"/>
    </row>
    <row r="629" spans="1:9" s="546" customFormat="1">
      <c r="A629" s="540"/>
      <c r="B629" s="541" t="s">
        <v>1160</v>
      </c>
      <c r="C629" s="1150"/>
      <c r="D629" s="503" t="s">
        <v>380</v>
      </c>
      <c r="E629" s="542">
        <v>1</v>
      </c>
      <c r="F629" s="543"/>
      <c r="G629" s="544"/>
      <c r="H629" s="545"/>
    </row>
    <row r="630" spans="1:9" s="546" customFormat="1">
      <c r="A630" s="540"/>
      <c r="B630" s="541"/>
      <c r="C630" s="1150"/>
      <c r="D630" s="503"/>
      <c r="E630" s="542"/>
      <c r="F630" s="543"/>
      <c r="G630" s="544"/>
      <c r="H630" s="545"/>
    </row>
    <row r="631" spans="1:9" ht="38.25">
      <c r="A631" s="495">
        <v>21</v>
      </c>
      <c r="B631" s="496" t="s">
        <v>1171</v>
      </c>
      <c r="C631" s="1139"/>
      <c r="D631" s="523"/>
      <c r="E631" s="524"/>
      <c r="F631" s="525"/>
      <c r="G631" s="526"/>
    </row>
    <row r="632" spans="1:9">
      <c r="A632" s="488"/>
      <c r="B632" s="489" t="s">
        <v>1170</v>
      </c>
      <c r="C632" s="1141"/>
      <c r="D632" s="503" t="s">
        <v>380</v>
      </c>
      <c r="E632" s="504">
        <v>1</v>
      </c>
      <c r="F632" s="505">
        <v>0</v>
      </c>
      <c r="G632" s="506">
        <f>E632*F632</f>
        <v>0</v>
      </c>
    </row>
    <row r="633" spans="1:9">
      <c r="A633" s="488"/>
      <c r="B633" s="489"/>
      <c r="C633" s="1141"/>
      <c r="D633" s="503"/>
      <c r="E633" s="504"/>
      <c r="F633" s="505"/>
      <c r="G633" s="506"/>
    </row>
    <row r="634" spans="1:9" s="546" customFormat="1">
      <c r="A634" s="540"/>
      <c r="B634" s="547" t="s">
        <v>1169</v>
      </c>
      <c r="C634" s="1151"/>
      <c r="D634" s="503" t="s">
        <v>296</v>
      </c>
      <c r="E634" s="523">
        <v>1</v>
      </c>
      <c r="F634" s="543"/>
      <c r="G634" s="544"/>
      <c r="H634" s="548"/>
      <c r="I634" s="548"/>
    </row>
    <row r="635" spans="1:9" s="546" customFormat="1">
      <c r="A635" s="540"/>
      <c r="B635" s="547" t="s">
        <v>1168</v>
      </c>
      <c r="C635" s="1151"/>
      <c r="D635" s="503" t="s">
        <v>296</v>
      </c>
      <c r="E635" s="523">
        <v>1</v>
      </c>
      <c r="F635" s="543"/>
      <c r="G635" s="544"/>
      <c r="H635" s="548"/>
      <c r="I635" s="548"/>
    </row>
    <row r="636" spans="1:9" s="546" customFormat="1" ht="25.5">
      <c r="A636" s="540"/>
      <c r="B636" s="550" t="s">
        <v>1167</v>
      </c>
      <c r="C636" s="1151"/>
      <c r="D636" s="503" t="s">
        <v>296</v>
      </c>
      <c r="E636" s="523">
        <v>1</v>
      </c>
      <c r="F636" s="543"/>
      <c r="G636" s="544"/>
      <c r="H636" s="548"/>
    </row>
    <row r="637" spans="1:9" s="546" customFormat="1">
      <c r="A637" s="540"/>
      <c r="B637" s="547" t="s">
        <v>1166</v>
      </c>
      <c r="C637" s="1151"/>
      <c r="D637" s="503" t="s">
        <v>296</v>
      </c>
      <c r="E637" s="523">
        <v>1</v>
      </c>
      <c r="F637" s="543"/>
      <c r="G637" s="544"/>
      <c r="H637" s="548"/>
    </row>
    <row r="638" spans="1:9" s="546" customFormat="1">
      <c r="A638" s="540"/>
      <c r="B638" s="547" t="s">
        <v>1165</v>
      </c>
      <c r="C638" s="1151"/>
      <c r="D638" s="503" t="s">
        <v>296</v>
      </c>
      <c r="E638" s="523">
        <v>1</v>
      </c>
      <c r="F638" s="543"/>
      <c r="G638" s="544"/>
      <c r="H638" s="548"/>
    </row>
    <row r="639" spans="1:9" s="546" customFormat="1">
      <c r="A639" s="540"/>
      <c r="B639" s="547" t="s">
        <v>1164</v>
      </c>
      <c r="C639" s="1151"/>
      <c r="D639" s="503" t="s">
        <v>296</v>
      </c>
      <c r="E639" s="523">
        <v>3</v>
      </c>
      <c r="F639" s="543"/>
      <c r="G639" s="544"/>
      <c r="H639" s="548"/>
    </row>
    <row r="640" spans="1:9" s="546" customFormat="1" ht="25.5">
      <c r="A640" s="540"/>
      <c r="B640" s="550" t="s">
        <v>1163</v>
      </c>
      <c r="C640" s="1152"/>
      <c r="D640" s="503" t="s">
        <v>296</v>
      </c>
      <c r="E640" s="523">
        <v>1</v>
      </c>
      <c r="F640" s="543"/>
      <c r="G640" s="544"/>
      <c r="H640" s="548"/>
    </row>
    <row r="641" spans="1:8" s="546" customFormat="1" ht="25.5">
      <c r="A641" s="540"/>
      <c r="B641" s="550" t="s">
        <v>1162</v>
      </c>
      <c r="C641" s="1152"/>
      <c r="D641" s="503" t="s">
        <v>296</v>
      </c>
      <c r="E641" s="523">
        <v>1</v>
      </c>
      <c r="F641" s="543"/>
      <c r="G641" s="544"/>
      <c r="H641" s="548"/>
    </row>
    <row r="642" spans="1:8" s="546" customFormat="1">
      <c r="A642" s="540"/>
      <c r="B642" s="541" t="s">
        <v>1161</v>
      </c>
      <c r="C642" s="1150"/>
      <c r="D642" s="503" t="s">
        <v>380</v>
      </c>
      <c r="E642" s="542">
        <v>1</v>
      </c>
      <c r="F642" s="543"/>
      <c r="G642" s="544"/>
      <c r="H642" s="545"/>
    </row>
    <row r="643" spans="1:8" s="546" customFormat="1">
      <c r="A643" s="540"/>
      <c r="B643" s="541" t="s">
        <v>1160</v>
      </c>
      <c r="C643" s="1150"/>
      <c r="D643" s="503" t="s">
        <v>380</v>
      </c>
      <c r="E643" s="542">
        <v>1</v>
      </c>
      <c r="F643" s="543"/>
      <c r="G643" s="544"/>
      <c r="H643" s="545"/>
    </row>
    <row r="644" spans="1:8">
      <c r="A644" s="488"/>
      <c r="B644" s="496"/>
      <c r="C644" s="496"/>
      <c r="D644" s="523"/>
      <c r="E644" s="524"/>
      <c r="F644" s="525"/>
      <c r="G644" s="526"/>
    </row>
    <row r="645" spans="1:8">
      <c r="A645" s="515"/>
      <c r="B645" s="516" t="s">
        <v>1159</v>
      </c>
      <c r="C645" s="516"/>
      <c r="D645" s="517"/>
      <c r="E645" s="518"/>
      <c r="F645" s="519"/>
      <c r="G645" s="520">
        <f>SUM(G288:G644)</f>
        <v>0</v>
      </c>
    </row>
    <row r="646" spans="1:8">
      <c r="A646" s="488"/>
      <c r="B646" s="496"/>
      <c r="C646" s="496"/>
      <c r="D646" s="523"/>
      <c r="E646" s="504"/>
      <c r="F646" s="525"/>
      <c r="G646" s="526"/>
    </row>
    <row r="647" spans="1:8">
      <c r="A647" s="498" t="s">
        <v>968</v>
      </c>
      <c r="B647" s="490" t="s">
        <v>860</v>
      </c>
      <c r="C647" s="490"/>
      <c r="D647" s="523"/>
      <c r="E647" s="524"/>
      <c r="F647" s="525"/>
      <c r="G647" s="526"/>
    </row>
    <row r="648" spans="1:8">
      <c r="A648" s="488"/>
      <c r="B648" s="496"/>
      <c r="C648" s="496"/>
      <c r="D648" s="523"/>
      <c r="E648" s="524"/>
      <c r="F648" s="525"/>
      <c r="G648" s="526"/>
    </row>
    <row r="649" spans="1:8" ht="38.25">
      <c r="A649" s="495">
        <v>1</v>
      </c>
      <c r="B649" s="496" t="s">
        <v>1158</v>
      </c>
      <c r="C649" s="1139"/>
      <c r="D649" s="523"/>
      <c r="E649" s="524"/>
      <c r="F649" s="525"/>
      <c r="G649" s="526"/>
    </row>
    <row r="650" spans="1:8">
      <c r="A650" s="488"/>
      <c r="B650" s="496"/>
      <c r="C650" s="1139"/>
      <c r="D650" s="523"/>
      <c r="E650" s="524"/>
      <c r="F650" s="525"/>
      <c r="G650" s="526"/>
    </row>
    <row r="651" spans="1:8">
      <c r="A651" s="488"/>
      <c r="B651" s="496" t="s">
        <v>1157</v>
      </c>
      <c r="C651" s="1139"/>
      <c r="D651" s="503" t="s">
        <v>438</v>
      </c>
      <c r="E651" s="524">
        <v>310</v>
      </c>
      <c r="F651" s="505">
        <v>0</v>
      </c>
      <c r="G651" s="506">
        <f>E651*F651</f>
        <v>0</v>
      </c>
    </row>
    <row r="652" spans="1:8">
      <c r="A652" s="488"/>
      <c r="B652" s="496" t="s">
        <v>1156</v>
      </c>
      <c r="C652" s="1139"/>
      <c r="D652" s="503" t="s">
        <v>438</v>
      </c>
      <c r="E652" s="524">
        <v>45</v>
      </c>
      <c r="F652" s="505">
        <v>0</v>
      </c>
      <c r="G652" s="506">
        <f t="shared" ref="G652:G661" si="2">E652*F652</f>
        <v>0</v>
      </c>
    </row>
    <row r="653" spans="1:8">
      <c r="A653" s="488"/>
      <c r="B653" s="496" t="s">
        <v>1155</v>
      </c>
      <c r="C653" s="1139"/>
      <c r="D653" s="503" t="s">
        <v>438</v>
      </c>
      <c r="E653" s="524">
        <v>45</v>
      </c>
      <c r="F653" s="505">
        <v>0</v>
      </c>
      <c r="G653" s="506">
        <f t="shared" si="2"/>
        <v>0</v>
      </c>
    </row>
    <row r="654" spans="1:8">
      <c r="A654" s="488"/>
      <c r="B654" s="496" t="s">
        <v>1154</v>
      </c>
      <c r="C654" s="1139"/>
      <c r="D654" s="503" t="s">
        <v>438</v>
      </c>
      <c r="E654" s="524">
        <v>100</v>
      </c>
      <c r="F654" s="505">
        <v>0</v>
      </c>
      <c r="G654" s="506">
        <f>E654*F654</f>
        <v>0</v>
      </c>
    </row>
    <row r="655" spans="1:8">
      <c r="A655" s="488"/>
      <c r="B655" s="496" t="s">
        <v>1153</v>
      </c>
      <c r="C655" s="1139"/>
      <c r="D655" s="503" t="s">
        <v>438</v>
      </c>
      <c r="E655" s="524">
        <v>100</v>
      </c>
      <c r="F655" s="505">
        <v>0</v>
      </c>
      <c r="G655" s="506">
        <f>E655*F655</f>
        <v>0</v>
      </c>
    </row>
    <row r="656" spans="1:8">
      <c r="A656" s="488"/>
      <c r="B656" s="496" t="s">
        <v>1152</v>
      </c>
      <c r="C656" s="1139"/>
      <c r="D656" s="503" t="s">
        <v>438</v>
      </c>
      <c r="E656" s="524">
        <v>20</v>
      </c>
      <c r="F656" s="505">
        <v>0</v>
      </c>
      <c r="G656" s="506">
        <f t="shared" si="2"/>
        <v>0</v>
      </c>
    </row>
    <row r="657" spans="1:8">
      <c r="A657" s="488"/>
      <c r="B657" s="496" t="s">
        <v>1150</v>
      </c>
      <c r="C657" s="1139"/>
      <c r="D657" s="503" t="s">
        <v>438</v>
      </c>
      <c r="E657" s="524">
        <v>20</v>
      </c>
      <c r="F657" s="505">
        <v>0</v>
      </c>
      <c r="G657" s="506">
        <f t="shared" si="2"/>
        <v>0</v>
      </c>
    </row>
    <row r="658" spans="1:8">
      <c r="A658" s="488"/>
      <c r="B658" s="496" t="s">
        <v>1151</v>
      </c>
      <c r="C658" s="1139"/>
      <c r="D658" s="503" t="s">
        <v>438</v>
      </c>
      <c r="E658" s="524">
        <v>45</v>
      </c>
      <c r="F658" s="505">
        <v>0</v>
      </c>
      <c r="G658" s="506">
        <f>E658*F658</f>
        <v>0</v>
      </c>
    </row>
    <row r="659" spans="1:8">
      <c r="A659" s="488"/>
      <c r="B659" s="496" t="s">
        <v>1150</v>
      </c>
      <c r="C659" s="1139"/>
      <c r="D659" s="503" t="s">
        <v>438</v>
      </c>
      <c r="E659" s="524">
        <v>45</v>
      </c>
      <c r="F659" s="505">
        <v>0</v>
      </c>
      <c r="G659" s="506">
        <f>E659*F659</f>
        <v>0</v>
      </c>
    </row>
    <row r="660" spans="1:8">
      <c r="A660" s="488"/>
      <c r="B660" s="496" t="s">
        <v>1149</v>
      </c>
      <c r="C660" s="1139"/>
      <c r="D660" s="503" t="s">
        <v>438</v>
      </c>
      <c r="E660" s="524">
        <v>30</v>
      </c>
      <c r="F660" s="505">
        <v>0</v>
      </c>
      <c r="G660" s="506">
        <f t="shared" si="2"/>
        <v>0</v>
      </c>
    </row>
    <row r="661" spans="1:8">
      <c r="A661" s="488"/>
      <c r="B661" s="496" t="s">
        <v>1148</v>
      </c>
      <c r="C661" s="1139"/>
      <c r="D661" s="503" t="s">
        <v>438</v>
      </c>
      <c r="E661" s="524">
        <v>30</v>
      </c>
      <c r="F661" s="505">
        <v>0</v>
      </c>
      <c r="G661" s="506">
        <f t="shared" si="2"/>
        <v>0</v>
      </c>
    </row>
    <row r="662" spans="1:8">
      <c r="A662" s="488"/>
      <c r="B662" s="496" t="s">
        <v>1147</v>
      </c>
      <c r="C662" s="1139"/>
      <c r="D662" s="503" t="s">
        <v>438</v>
      </c>
      <c r="E662" s="524">
        <v>110</v>
      </c>
      <c r="F662" s="505">
        <v>0</v>
      </c>
      <c r="G662" s="506">
        <f>E662*F662</f>
        <v>0</v>
      </c>
    </row>
    <row r="663" spans="1:8">
      <c r="A663" s="488"/>
      <c r="B663" s="496" t="s">
        <v>1146</v>
      </c>
      <c r="C663" s="1139"/>
      <c r="D663" s="503" t="s">
        <v>438</v>
      </c>
      <c r="E663" s="524">
        <v>110</v>
      </c>
      <c r="F663" s="505">
        <v>0</v>
      </c>
      <c r="G663" s="506">
        <f>E663*F663</f>
        <v>0</v>
      </c>
    </row>
    <row r="664" spans="1:8">
      <c r="A664" s="488"/>
      <c r="B664" s="496"/>
      <c r="C664" s="1139"/>
      <c r="D664" s="523"/>
      <c r="E664" s="524"/>
      <c r="F664" s="525"/>
      <c r="G664" s="526"/>
    </row>
    <row r="665" spans="1:8" ht="38.25">
      <c r="A665" s="495">
        <v>2</v>
      </c>
      <c r="B665" s="496" t="s">
        <v>1145</v>
      </c>
      <c r="C665" s="1139"/>
      <c r="D665" s="523"/>
      <c r="E665" s="524"/>
      <c r="F665" s="525"/>
      <c r="G665" s="526"/>
    </row>
    <row r="666" spans="1:8">
      <c r="A666" s="488"/>
      <c r="B666" s="496"/>
      <c r="C666" s="1139"/>
      <c r="D666" s="523"/>
      <c r="E666" s="524"/>
      <c r="F666" s="525"/>
      <c r="G666" s="526"/>
    </row>
    <row r="667" spans="1:8">
      <c r="A667" s="488"/>
      <c r="B667" s="496" t="s">
        <v>1144</v>
      </c>
      <c r="C667" s="1139"/>
      <c r="D667" s="503" t="s">
        <v>438</v>
      </c>
      <c r="E667" s="524">
        <v>780</v>
      </c>
      <c r="F667" s="505">
        <v>0</v>
      </c>
      <c r="G667" s="506">
        <f>E667*F667</f>
        <v>0</v>
      </c>
      <c r="H667" s="539"/>
    </row>
    <row r="668" spans="1:8">
      <c r="A668" s="488"/>
      <c r="B668" s="496" t="s">
        <v>1143</v>
      </c>
      <c r="C668" s="1139"/>
      <c r="D668" s="503" t="s">
        <v>438</v>
      </c>
      <c r="E668" s="524">
        <v>120</v>
      </c>
      <c r="F668" s="505">
        <v>0</v>
      </c>
      <c r="G668" s="506">
        <f>E668*F668</f>
        <v>0</v>
      </c>
      <c r="H668" s="539"/>
    </row>
    <row r="669" spans="1:8">
      <c r="A669" s="488"/>
      <c r="B669" s="496" t="s">
        <v>1142</v>
      </c>
      <c r="C669" s="1139"/>
      <c r="D669" s="503" t="s">
        <v>438</v>
      </c>
      <c r="E669" s="524">
        <v>140</v>
      </c>
      <c r="F669" s="505">
        <v>0</v>
      </c>
      <c r="G669" s="506">
        <f>E669*F669</f>
        <v>0</v>
      </c>
      <c r="H669" s="539"/>
    </row>
    <row r="670" spans="1:8">
      <c r="A670" s="488"/>
      <c r="B670" s="496" t="s">
        <v>1141</v>
      </c>
      <c r="C670" s="1139"/>
      <c r="D670" s="503" t="s">
        <v>438</v>
      </c>
      <c r="E670" s="524">
        <v>150</v>
      </c>
      <c r="F670" s="505">
        <v>0</v>
      </c>
      <c r="G670" s="506">
        <f>E670*F670</f>
        <v>0</v>
      </c>
      <c r="H670" s="539"/>
    </row>
    <row r="671" spans="1:8">
      <c r="A671" s="488"/>
      <c r="B671" s="496" t="s">
        <v>1140</v>
      </c>
      <c r="C671" s="1139"/>
      <c r="D671" s="503" t="s">
        <v>438</v>
      </c>
      <c r="E671" s="524">
        <v>120</v>
      </c>
      <c r="F671" s="505">
        <v>0</v>
      </c>
      <c r="G671" s="506">
        <f>E671*F671</f>
        <v>0</v>
      </c>
      <c r="H671" s="539"/>
    </row>
    <row r="672" spans="1:8">
      <c r="A672" s="488"/>
      <c r="B672" s="496"/>
      <c r="C672" s="1139"/>
      <c r="D672" s="503"/>
      <c r="E672" s="524"/>
      <c r="F672" s="505"/>
      <c r="G672" s="506"/>
      <c r="H672" s="539"/>
    </row>
    <row r="673" spans="1:10" ht="16.5" customHeight="1">
      <c r="A673" s="495">
        <v>3</v>
      </c>
      <c r="B673" s="496" t="s">
        <v>1139</v>
      </c>
      <c r="C673" s="1139"/>
      <c r="D673" s="503"/>
      <c r="E673" s="504"/>
      <c r="F673" s="505"/>
      <c r="G673" s="506"/>
      <c r="H673" s="502"/>
    </row>
    <row r="674" spans="1:10">
      <c r="A674" s="495"/>
      <c r="B674" s="538"/>
      <c r="C674" s="1149"/>
      <c r="D674" s="503"/>
      <c r="E674" s="504"/>
      <c r="F674" s="505"/>
      <c r="G674" s="506"/>
      <c r="H674" s="502"/>
    </row>
    <row r="675" spans="1:10">
      <c r="A675" s="495"/>
      <c r="B675" s="496" t="s">
        <v>1138</v>
      </c>
      <c r="C675" s="1139"/>
      <c r="D675" s="503" t="s">
        <v>438</v>
      </c>
      <c r="E675" s="504">
        <v>420</v>
      </c>
      <c r="F675" s="505">
        <v>0</v>
      </c>
      <c r="G675" s="506">
        <f>E675*F675</f>
        <v>0</v>
      </c>
      <c r="H675" s="502"/>
    </row>
    <row r="676" spans="1:10">
      <c r="A676" s="495"/>
      <c r="B676" s="496" t="s">
        <v>1137</v>
      </c>
      <c r="C676" s="1139"/>
      <c r="D676" s="503" t="s">
        <v>438</v>
      </c>
      <c r="E676" s="504">
        <v>190</v>
      </c>
      <c r="F676" s="505">
        <v>0</v>
      </c>
      <c r="G676" s="506">
        <f>E676*F676</f>
        <v>0</v>
      </c>
      <c r="H676" s="502"/>
    </row>
    <row r="677" spans="1:10">
      <c r="A677" s="495"/>
      <c r="B677" s="496"/>
      <c r="C677" s="1139"/>
      <c r="D677" s="503"/>
      <c r="E677" s="504"/>
      <c r="F677" s="505"/>
      <c r="G677" s="506"/>
      <c r="H677" s="502"/>
    </row>
    <row r="678" spans="1:10" ht="16.5" customHeight="1">
      <c r="A678" s="495">
        <v>4</v>
      </c>
      <c r="B678" s="496" t="s">
        <v>1136</v>
      </c>
      <c r="C678" s="1139"/>
      <c r="D678" s="503"/>
      <c r="E678" s="504"/>
      <c r="F678" s="505"/>
      <c r="G678" s="506"/>
      <c r="H678" s="502"/>
    </row>
    <row r="679" spans="1:10">
      <c r="A679" s="495"/>
      <c r="B679" s="538"/>
      <c r="C679" s="1149"/>
      <c r="D679" s="503"/>
      <c r="E679" s="504"/>
      <c r="F679" s="505"/>
      <c r="G679" s="506"/>
      <c r="H679" s="502"/>
    </row>
    <row r="680" spans="1:10">
      <c r="A680" s="495"/>
      <c r="B680" s="496" t="s">
        <v>1135</v>
      </c>
      <c r="C680" s="1139"/>
      <c r="D680" s="503" t="s">
        <v>296</v>
      </c>
      <c r="E680" s="504">
        <v>5</v>
      </c>
      <c r="F680" s="505">
        <v>0</v>
      </c>
      <c r="G680" s="506">
        <f>E680*F680</f>
        <v>0</v>
      </c>
      <c r="H680" s="502"/>
    </row>
    <row r="681" spans="1:10">
      <c r="A681" s="488"/>
      <c r="B681" s="496"/>
      <c r="C681" s="1139"/>
      <c r="D681" s="503"/>
      <c r="E681" s="524"/>
      <c r="F681" s="505"/>
      <c r="G681" s="506"/>
      <c r="H681" s="539"/>
    </row>
    <row r="682" spans="1:10" ht="25.5">
      <c r="A682" s="495">
        <v>5</v>
      </c>
      <c r="B682" s="496" t="s">
        <v>3321</v>
      </c>
      <c r="C682" s="1139"/>
      <c r="D682" s="503" t="s">
        <v>296</v>
      </c>
      <c r="E682" s="524">
        <v>1</v>
      </c>
      <c r="F682" s="505">
        <v>0</v>
      </c>
      <c r="G682" s="506">
        <f>E682*F682</f>
        <v>0</v>
      </c>
      <c r="J682" s="486"/>
    </row>
    <row r="683" spans="1:10">
      <c r="A683" s="488"/>
      <c r="B683" s="496"/>
      <c r="C683" s="1139"/>
      <c r="D683" s="503"/>
      <c r="E683" s="524"/>
      <c r="F683" s="505"/>
      <c r="G683" s="506"/>
      <c r="H683" s="539"/>
      <c r="J683" s="486"/>
    </row>
    <row r="684" spans="1:10" ht="14.25" customHeight="1">
      <c r="A684" s="495">
        <v>6</v>
      </c>
      <c r="B684" s="496" t="s">
        <v>1122</v>
      </c>
      <c r="C684" s="1139"/>
      <c r="D684" s="503" t="s">
        <v>380</v>
      </c>
      <c r="E684" s="524">
        <v>1</v>
      </c>
      <c r="F684" s="505">
        <v>0</v>
      </c>
      <c r="G684" s="506">
        <f>E684*F684</f>
        <v>0</v>
      </c>
      <c r="J684" s="486"/>
    </row>
    <row r="685" spans="1:10">
      <c r="A685" s="488"/>
      <c r="B685" s="496"/>
      <c r="C685" s="1139"/>
      <c r="D685" s="523"/>
      <c r="E685" s="524"/>
      <c r="F685" s="525"/>
      <c r="G685" s="526"/>
      <c r="J685" s="486"/>
    </row>
    <row r="686" spans="1:10">
      <c r="A686" s="495">
        <v>7</v>
      </c>
      <c r="B686" s="496" t="s">
        <v>1134</v>
      </c>
      <c r="C686" s="1139"/>
      <c r="D686" s="503" t="s">
        <v>380</v>
      </c>
      <c r="E686" s="524">
        <v>1</v>
      </c>
      <c r="F686" s="505">
        <v>0</v>
      </c>
      <c r="G686" s="506">
        <f>E686*F686</f>
        <v>0</v>
      </c>
      <c r="J686" s="486"/>
    </row>
    <row r="687" spans="1:10">
      <c r="A687" s="488"/>
      <c r="B687" s="496"/>
      <c r="C687" s="496"/>
      <c r="D687" s="523"/>
      <c r="E687" s="524"/>
      <c r="F687" s="525"/>
      <c r="G687" s="526"/>
      <c r="J687" s="486"/>
    </row>
    <row r="688" spans="1:10">
      <c r="A688" s="515"/>
      <c r="B688" s="516" t="s">
        <v>1133</v>
      </c>
      <c r="C688" s="516"/>
      <c r="D688" s="517"/>
      <c r="E688" s="518"/>
      <c r="F688" s="519"/>
      <c r="G688" s="520">
        <f>SUM(G651:G687)</f>
        <v>0</v>
      </c>
    </row>
    <row r="689" spans="1:8">
      <c r="A689" s="488"/>
      <c r="B689" s="496"/>
      <c r="C689" s="496"/>
      <c r="D689" s="523"/>
      <c r="E689" s="504"/>
      <c r="F689" s="525"/>
      <c r="G689" s="526"/>
    </row>
    <row r="690" spans="1:8">
      <c r="A690" s="498" t="s">
        <v>926</v>
      </c>
      <c r="B690" s="490" t="s">
        <v>859</v>
      </c>
      <c r="C690" s="490"/>
      <c r="D690" s="523"/>
      <c r="E690" s="524"/>
      <c r="F690" s="525"/>
      <c r="G690" s="526"/>
    </row>
    <row r="691" spans="1:8">
      <c r="A691" s="488"/>
      <c r="B691" s="496"/>
      <c r="C691" s="496"/>
      <c r="D691" s="523"/>
      <c r="E691" s="524"/>
      <c r="F691" s="525"/>
      <c r="G691" s="526"/>
    </row>
    <row r="692" spans="1:8" ht="38.25">
      <c r="A692" s="495">
        <v>1</v>
      </c>
      <c r="B692" s="496" t="s">
        <v>4072</v>
      </c>
      <c r="C692" s="1139"/>
      <c r="D692" s="503" t="s">
        <v>438</v>
      </c>
      <c r="E692" s="524">
        <v>280</v>
      </c>
      <c r="F692" s="505">
        <v>0</v>
      </c>
      <c r="G692" s="551">
        <f>E692*F692</f>
        <v>0</v>
      </c>
      <c r="H692" s="539"/>
    </row>
    <row r="693" spans="1:8">
      <c r="A693" s="495"/>
      <c r="B693" s="496"/>
      <c r="C693" s="1139"/>
      <c r="D693" s="503"/>
      <c r="E693" s="524"/>
      <c r="F693" s="552"/>
      <c r="G693" s="551"/>
      <c r="H693" s="539"/>
    </row>
    <row r="694" spans="1:8" ht="51">
      <c r="A694" s="495">
        <v>2</v>
      </c>
      <c r="B694" s="496" t="s">
        <v>4073</v>
      </c>
      <c r="C694" s="1139"/>
      <c r="D694" s="503" t="s">
        <v>438</v>
      </c>
      <c r="E694" s="524">
        <v>310</v>
      </c>
      <c r="F694" s="505">
        <v>0</v>
      </c>
      <c r="G694" s="551">
        <f>E694*F694</f>
        <v>0</v>
      </c>
      <c r="H694" s="539"/>
    </row>
    <row r="695" spans="1:8">
      <c r="A695" s="495"/>
      <c r="B695" s="496"/>
      <c r="C695" s="1139"/>
      <c r="D695" s="503"/>
      <c r="E695" s="524"/>
      <c r="F695" s="552"/>
      <c r="G695" s="551"/>
      <c r="H695" s="539"/>
    </row>
    <row r="696" spans="1:8" ht="25.5">
      <c r="A696" s="495">
        <v>3</v>
      </c>
      <c r="B696" s="496" t="s">
        <v>1132</v>
      </c>
      <c r="C696" s="1139"/>
      <c r="D696" s="503" t="s">
        <v>438</v>
      </c>
      <c r="E696" s="524">
        <v>110</v>
      </c>
      <c r="F696" s="505">
        <v>0</v>
      </c>
      <c r="G696" s="551">
        <f>E696*F696</f>
        <v>0</v>
      </c>
      <c r="H696" s="539"/>
    </row>
    <row r="697" spans="1:8">
      <c r="A697" s="495"/>
      <c r="B697" s="496"/>
      <c r="C697" s="1139"/>
      <c r="D697" s="503"/>
      <c r="E697" s="524"/>
      <c r="F697" s="552"/>
      <c r="G697" s="551"/>
      <c r="H697" s="539"/>
    </row>
    <row r="698" spans="1:8" ht="25.5">
      <c r="A698" s="495">
        <v>4</v>
      </c>
      <c r="B698" s="496" t="s">
        <v>1131</v>
      </c>
      <c r="C698" s="1139"/>
      <c r="D698" s="503" t="s">
        <v>438</v>
      </c>
      <c r="E698" s="524">
        <v>540</v>
      </c>
      <c r="F698" s="505">
        <v>0</v>
      </c>
      <c r="G698" s="551">
        <f>E698*F698</f>
        <v>0</v>
      </c>
      <c r="H698" s="539"/>
    </row>
    <row r="699" spans="1:8">
      <c r="A699" s="488"/>
      <c r="B699" s="496"/>
      <c r="C699" s="1139"/>
      <c r="D699" s="523"/>
      <c r="E699" s="524"/>
      <c r="F699" s="525"/>
      <c r="G699" s="526"/>
      <c r="H699" s="539"/>
    </row>
    <row r="700" spans="1:8">
      <c r="A700" s="495">
        <v>5</v>
      </c>
      <c r="B700" s="496" t="s">
        <v>1130</v>
      </c>
      <c r="C700" s="1139"/>
      <c r="D700" s="503" t="s">
        <v>296</v>
      </c>
      <c r="E700" s="524">
        <v>45</v>
      </c>
      <c r="F700" s="505">
        <v>0</v>
      </c>
      <c r="G700" s="551">
        <f>E700*F700</f>
        <v>0</v>
      </c>
      <c r="H700" s="539"/>
    </row>
    <row r="701" spans="1:8">
      <c r="A701" s="495"/>
      <c r="B701" s="496"/>
      <c r="C701" s="1139"/>
      <c r="D701" s="503"/>
      <c r="E701" s="524"/>
      <c r="F701" s="552"/>
      <c r="G701" s="551"/>
      <c r="H701" s="539"/>
    </row>
    <row r="702" spans="1:8">
      <c r="A702" s="495">
        <v>6</v>
      </c>
      <c r="B702" s="496" t="s">
        <v>1129</v>
      </c>
      <c r="C702" s="1139"/>
      <c r="D702" s="503" t="s">
        <v>296</v>
      </c>
      <c r="E702" s="524">
        <v>20</v>
      </c>
      <c r="F702" s="505">
        <v>0</v>
      </c>
      <c r="G702" s="551">
        <f>E702*F702</f>
        <v>0</v>
      </c>
      <c r="H702" s="539"/>
    </row>
    <row r="703" spans="1:8">
      <c r="A703" s="488"/>
      <c r="B703" s="496"/>
      <c r="C703" s="1139"/>
      <c r="D703" s="523"/>
      <c r="E703" s="524"/>
      <c r="F703" s="525"/>
      <c r="G703" s="526"/>
      <c r="H703" s="539"/>
    </row>
    <row r="704" spans="1:8">
      <c r="A704" s="495">
        <v>7</v>
      </c>
      <c r="B704" s="496" t="s">
        <v>1128</v>
      </c>
      <c r="C704" s="1139"/>
      <c r="D704" s="503" t="s">
        <v>296</v>
      </c>
      <c r="E704" s="524">
        <v>45</v>
      </c>
      <c r="F704" s="505">
        <v>0</v>
      </c>
      <c r="G704" s="551">
        <f>E704*F704</f>
        <v>0</v>
      </c>
      <c r="H704" s="539"/>
    </row>
    <row r="705" spans="1:10">
      <c r="A705" s="488"/>
      <c r="B705" s="496"/>
      <c r="C705" s="1139"/>
      <c r="D705" s="523"/>
      <c r="E705" s="524"/>
      <c r="F705" s="525"/>
      <c r="G705" s="526"/>
      <c r="H705" s="539"/>
    </row>
    <row r="706" spans="1:10">
      <c r="A706" s="495">
        <v>8</v>
      </c>
      <c r="B706" s="496" t="s">
        <v>1127</v>
      </c>
      <c r="C706" s="1139"/>
      <c r="D706" s="503" t="s">
        <v>296</v>
      </c>
      <c r="E706" s="524">
        <v>15</v>
      </c>
      <c r="F706" s="505">
        <v>0</v>
      </c>
      <c r="G706" s="551">
        <f>E706*F706</f>
        <v>0</v>
      </c>
      <c r="H706" s="539"/>
    </row>
    <row r="707" spans="1:10">
      <c r="A707" s="495"/>
      <c r="B707" s="496"/>
      <c r="C707" s="1139"/>
      <c r="D707" s="503"/>
      <c r="E707" s="524"/>
      <c r="F707" s="552"/>
      <c r="G707" s="551"/>
      <c r="H707" s="539"/>
    </row>
    <row r="708" spans="1:10">
      <c r="A708" s="495">
        <v>9</v>
      </c>
      <c r="B708" s="496" t="s">
        <v>1126</v>
      </c>
      <c r="C708" s="1139"/>
      <c r="D708" s="503" t="s">
        <v>296</v>
      </c>
      <c r="E708" s="524">
        <v>25</v>
      </c>
      <c r="F708" s="505">
        <v>0</v>
      </c>
      <c r="G708" s="551">
        <f>E708*F708</f>
        <v>0</v>
      </c>
      <c r="H708" s="539"/>
    </row>
    <row r="709" spans="1:10">
      <c r="A709" s="488"/>
      <c r="B709" s="496"/>
      <c r="C709" s="1139"/>
      <c r="D709" s="523"/>
      <c r="E709" s="524"/>
      <c r="F709" s="525"/>
      <c r="G709" s="526"/>
      <c r="H709" s="539"/>
    </row>
    <row r="710" spans="1:10" ht="25.5">
      <c r="A710" s="495">
        <v>10</v>
      </c>
      <c r="B710" s="496" t="s">
        <v>1125</v>
      </c>
      <c r="C710" s="1139"/>
      <c r="D710" s="503" t="s">
        <v>296</v>
      </c>
      <c r="E710" s="524">
        <v>25</v>
      </c>
      <c r="F710" s="505">
        <v>0</v>
      </c>
      <c r="G710" s="551">
        <f>E710*F710</f>
        <v>0</v>
      </c>
      <c r="H710" s="539"/>
    </row>
    <row r="711" spans="1:10">
      <c r="A711" s="488"/>
      <c r="B711" s="496"/>
      <c r="C711" s="1139"/>
      <c r="D711" s="523"/>
      <c r="E711" s="524"/>
      <c r="F711" s="525"/>
      <c r="G711" s="526"/>
      <c r="H711" s="539"/>
    </row>
    <row r="712" spans="1:10">
      <c r="A712" s="495">
        <v>11</v>
      </c>
      <c r="B712" s="496" t="s">
        <v>1124</v>
      </c>
      <c r="C712" s="1139"/>
      <c r="D712" s="503" t="s">
        <v>296</v>
      </c>
      <c r="E712" s="524">
        <v>15</v>
      </c>
      <c r="F712" s="505">
        <v>0</v>
      </c>
      <c r="G712" s="551">
        <f>E712*F712</f>
        <v>0</v>
      </c>
      <c r="H712" s="539"/>
    </row>
    <row r="713" spans="1:10">
      <c r="A713" s="488"/>
      <c r="B713" s="496"/>
      <c r="C713" s="1139"/>
      <c r="D713" s="523"/>
      <c r="E713" s="524"/>
      <c r="F713" s="525"/>
      <c r="G713" s="526"/>
      <c r="H713" s="539"/>
    </row>
    <row r="714" spans="1:10">
      <c r="A714" s="495">
        <v>12</v>
      </c>
      <c r="B714" s="496" t="s">
        <v>1123</v>
      </c>
      <c r="C714" s="1139"/>
      <c r="D714" s="503" t="s">
        <v>296</v>
      </c>
      <c r="E714" s="524">
        <v>15</v>
      </c>
      <c r="F714" s="505">
        <v>0</v>
      </c>
      <c r="G714" s="551">
        <f>E714*F714</f>
        <v>0</v>
      </c>
      <c r="H714" s="539"/>
    </row>
    <row r="715" spans="1:10">
      <c r="A715" s="488"/>
      <c r="B715" s="496"/>
      <c r="C715" s="1139"/>
      <c r="D715" s="523"/>
      <c r="E715" s="524"/>
      <c r="F715" s="525"/>
      <c r="G715" s="526"/>
      <c r="H715" s="539"/>
    </row>
    <row r="716" spans="1:10">
      <c r="A716" s="495">
        <v>13</v>
      </c>
      <c r="B716" s="496" t="s">
        <v>1122</v>
      </c>
      <c r="C716" s="1139"/>
      <c r="D716" s="523" t="s">
        <v>380</v>
      </c>
      <c r="E716" s="524">
        <v>1</v>
      </c>
      <c r="F716" s="505">
        <v>0</v>
      </c>
      <c r="G716" s="551">
        <f>E716*F716</f>
        <v>0</v>
      </c>
      <c r="H716" s="539"/>
    </row>
    <row r="717" spans="1:10">
      <c r="A717" s="488"/>
      <c r="B717" s="496"/>
      <c r="C717" s="1139"/>
      <c r="D717" s="523"/>
      <c r="E717" s="524"/>
      <c r="F717" s="525"/>
      <c r="G717" s="526"/>
      <c r="H717" s="539"/>
    </row>
    <row r="718" spans="1:10">
      <c r="A718" s="495">
        <v>14</v>
      </c>
      <c r="B718" s="496" t="s">
        <v>1121</v>
      </c>
      <c r="C718" s="1139"/>
      <c r="D718" s="523" t="s">
        <v>380</v>
      </c>
      <c r="E718" s="524">
        <v>1</v>
      </c>
      <c r="F718" s="505">
        <v>0</v>
      </c>
      <c r="G718" s="551">
        <f>E718*F718</f>
        <v>0</v>
      </c>
      <c r="H718" s="539"/>
    </row>
    <row r="719" spans="1:10">
      <c r="A719" s="488"/>
      <c r="B719" s="496"/>
      <c r="C719" s="496"/>
      <c r="D719" s="523"/>
      <c r="E719" s="524"/>
      <c r="F719" s="525"/>
      <c r="G719" s="526"/>
      <c r="J719" s="486"/>
    </row>
    <row r="720" spans="1:10">
      <c r="A720" s="515"/>
      <c r="B720" s="516" t="s">
        <v>1120</v>
      </c>
      <c r="C720" s="516"/>
      <c r="D720" s="517"/>
      <c r="E720" s="553"/>
      <c r="F720" s="519"/>
      <c r="G720" s="520">
        <f>SUM(G692:G719)</f>
        <v>0</v>
      </c>
    </row>
    <row r="721" spans="1:10">
      <c r="A721" s="488"/>
      <c r="B721" s="496"/>
      <c r="C721" s="496"/>
      <c r="D721" s="523"/>
      <c r="E721" s="535"/>
      <c r="F721" s="525"/>
      <c r="G721" s="526"/>
    </row>
    <row r="722" spans="1:10">
      <c r="A722" s="498" t="s">
        <v>909</v>
      </c>
      <c r="B722" s="490" t="s">
        <v>1119</v>
      </c>
      <c r="C722" s="490"/>
      <c r="D722" s="523"/>
      <c r="E722" s="524"/>
      <c r="F722" s="525"/>
      <c r="G722" s="526"/>
    </row>
    <row r="723" spans="1:10">
      <c r="A723" s="488"/>
      <c r="B723" s="496"/>
      <c r="C723" s="496"/>
      <c r="D723" s="523"/>
      <c r="E723" s="524"/>
      <c r="F723" s="525"/>
      <c r="G723" s="526"/>
    </row>
    <row r="724" spans="1:10" ht="25.5">
      <c r="A724" s="495">
        <v>1</v>
      </c>
      <c r="B724" s="554" t="s">
        <v>3322</v>
      </c>
      <c r="C724" s="1153"/>
      <c r="D724" s="523" t="s">
        <v>380</v>
      </c>
      <c r="E724" s="542">
        <v>1</v>
      </c>
      <c r="F724" s="505">
        <v>0</v>
      </c>
      <c r="G724" s="551">
        <f>E724*F724</f>
        <v>0</v>
      </c>
      <c r="J724" s="555"/>
    </row>
    <row r="725" spans="1:10">
      <c r="A725" s="495"/>
      <c r="B725" s="554"/>
      <c r="C725" s="1153"/>
      <c r="D725" s="523"/>
      <c r="E725" s="542"/>
      <c r="F725" s="552"/>
      <c r="G725" s="551"/>
      <c r="J725" s="555"/>
    </row>
    <row r="726" spans="1:10" ht="25.5">
      <c r="A726" s="495">
        <v>2</v>
      </c>
      <c r="B726" s="554" t="s">
        <v>1118</v>
      </c>
      <c r="C726" s="1153"/>
      <c r="D726" s="523" t="s">
        <v>380</v>
      </c>
      <c r="E726" s="542">
        <v>1</v>
      </c>
      <c r="F726" s="505">
        <v>0</v>
      </c>
      <c r="G726" s="551">
        <f>E726*F726</f>
        <v>0</v>
      </c>
      <c r="J726" s="555"/>
    </row>
    <row r="727" spans="1:10">
      <c r="A727" s="495"/>
      <c r="B727" s="554"/>
      <c r="C727" s="1153"/>
      <c r="D727" s="523"/>
      <c r="E727" s="542"/>
      <c r="F727" s="552"/>
      <c r="G727" s="551"/>
      <c r="J727" s="555"/>
    </row>
    <row r="728" spans="1:10" ht="25.5">
      <c r="A728" s="495">
        <v>3</v>
      </c>
      <c r="B728" s="554" t="s">
        <v>3323</v>
      </c>
      <c r="C728" s="1153"/>
      <c r="D728" s="523" t="s">
        <v>380</v>
      </c>
      <c r="E728" s="542">
        <v>1</v>
      </c>
      <c r="F728" s="505">
        <v>0</v>
      </c>
      <c r="G728" s="551">
        <f>E728*F728</f>
        <v>0</v>
      </c>
      <c r="J728" s="555"/>
    </row>
    <row r="729" spans="1:10">
      <c r="A729" s="495"/>
      <c r="B729" s="554"/>
      <c r="C729" s="1153"/>
      <c r="D729" s="523"/>
      <c r="E729" s="524"/>
      <c r="F729" s="525"/>
      <c r="G729" s="526"/>
      <c r="J729" s="555"/>
    </row>
    <row r="730" spans="1:10" ht="25.5">
      <c r="A730" s="495">
        <v>4</v>
      </c>
      <c r="B730" s="554" t="s">
        <v>1117</v>
      </c>
      <c r="C730" s="1153"/>
      <c r="D730" s="523" t="s">
        <v>380</v>
      </c>
      <c r="E730" s="542">
        <v>1</v>
      </c>
      <c r="F730" s="505">
        <v>0</v>
      </c>
      <c r="G730" s="551">
        <f>E730*F730</f>
        <v>0</v>
      </c>
      <c r="J730" s="555"/>
    </row>
    <row r="731" spans="1:10">
      <c r="A731" s="488"/>
      <c r="B731" s="496"/>
      <c r="C731" s="496"/>
      <c r="D731" s="523"/>
      <c r="E731" s="535"/>
      <c r="F731" s="525"/>
      <c r="G731" s="526"/>
    </row>
    <row r="732" spans="1:10">
      <c r="A732" s="515"/>
      <c r="B732" s="516" t="s">
        <v>1116</v>
      </c>
      <c r="C732" s="516"/>
      <c r="D732" s="517"/>
      <c r="E732" s="553"/>
      <c r="F732" s="519"/>
      <c r="G732" s="520">
        <f>SUM(G724:G731)</f>
        <v>0</v>
      </c>
    </row>
    <row r="733" spans="1:10">
      <c r="A733" s="488"/>
      <c r="B733" s="496"/>
      <c r="C733" s="496"/>
      <c r="D733" s="523"/>
      <c r="E733" s="524"/>
      <c r="F733" s="525"/>
      <c r="G733" s="526"/>
    </row>
    <row r="734" spans="1:10" s="487" customFormat="1" ht="25.5">
      <c r="A734" s="529"/>
      <c r="B734" s="530" t="s">
        <v>1115</v>
      </c>
      <c r="C734" s="530"/>
      <c r="D734" s="531"/>
      <c r="E734" s="532"/>
      <c r="F734" s="533"/>
      <c r="G734" s="534">
        <f>G189+G283+G645+G688+G720+G732</f>
        <v>0</v>
      </c>
    </row>
    <row r="735" spans="1:10">
      <c r="A735" s="488"/>
      <c r="B735" s="496"/>
      <c r="C735" s="496"/>
      <c r="D735" s="523"/>
      <c r="E735" s="524"/>
      <c r="F735" s="525"/>
      <c r="G735" s="526"/>
    </row>
    <row r="736" spans="1:10">
      <c r="A736" s="490" t="s">
        <v>168</v>
      </c>
      <c r="B736" s="490" t="s">
        <v>855</v>
      </c>
      <c r="C736" s="490"/>
      <c r="D736" s="503"/>
      <c r="E736" s="504"/>
      <c r="F736" s="509"/>
      <c r="G736" s="510"/>
    </row>
    <row r="737" spans="1:9">
      <c r="A737" s="488"/>
      <c r="B737" s="496"/>
      <c r="C737" s="496"/>
      <c r="D737" s="523"/>
      <c r="E737" s="524"/>
      <c r="F737" s="525"/>
      <c r="G737" s="526"/>
    </row>
    <row r="738" spans="1:9">
      <c r="A738" s="498" t="s">
        <v>1114</v>
      </c>
      <c r="B738" s="490" t="s">
        <v>854</v>
      </c>
      <c r="C738" s="490"/>
      <c r="D738" s="523"/>
      <c r="E738" s="524"/>
      <c r="F738" s="525"/>
      <c r="G738" s="526"/>
    </row>
    <row r="739" spans="1:9">
      <c r="A739" s="488"/>
      <c r="B739" s="496"/>
      <c r="C739" s="496"/>
      <c r="D739" s="523"/>
      <c r="E739" s="524"/>
      <c r="F739" s="525"/>
      <c r="G739" s="526"/>
    </row>
    <row r="740" spans="1:9">
      <c r="A740" s="488"/>
      <c r="B740" s="498" t="s">
        <v>1113</v>
      </c>
      <c r="C740" s="498"/>
      <c r="D740" s="523"/>
      <c r="E740" s="524"/>
      <c r="F740" s="525"/>
      <c r="G740" s="526"/>
    </row>
    <row r="741" spans="1:9">
      <c r="A741" s="488"/>
      <c r="B741" s="498"/>
      <c r="C741" s="498"/>
      <c r="D741" s="523"/>
      <c r="E741" s="524"/>
      <c r="F741" s="525"/>
      <c r="G741" s="526"/>
    </row>
    <row r="742" spans="1:9" ht="54.75" customHeight="1">
      <c r="A742" s="495">
        <v>1</v>
      </c>
      <c r="B742" s="496" t="s">
        <v>1112</v>
      </c>
      <c r="C742" s="1139"/>
      <c r="D742" s="523" t="s">
        <v>296</v>
      </c>
      <c r="E742" s="542">
        <v>75</v>
      </c>
      <c r="F742" s="505">
        <v>0</v>
      </c>
      <c r="G742" s="506">
        <f>E742*F742</f>
        <v>0</v>
      </c>
      <c r="H742" s="556"/>
      <c r="I742" s="556"/>
    </row>
    <row r="743" spans="1:9">
      <c r="A743" s="495"/>
      <c r="B743" s="522"/>
      <c r="C743" s="1154"/>
      <c r="D743" s="523"/>
      <c r="E743" s="542"/>
      <c r="F743" s="525"/>
      <c r="G743" s="526"/>
      <c r="H743" s="556"/>
    </row>
    <row r="744" spans="1:9" ht="56.25" customHeight="1">
      <c r="A744" s="495">
        <v>2</v>
      </c>
      <c r="B744" s="496" t="s">
        <v>1111</v>
      </c>
      <c r="C744" s="1139"/>
      <c r="D744" s="523" t="s">
        <v>296</v>
      </c>
      <c r="E744" s="542">
        <v>57</v>
      </c>
      <c r="F744" s="505">
        <v>0</v>
      </c>
      <c r="G744" s="506">
        <f>E744*F744</f>
        <v>0</v>
      </c>
      <c r="H744" s="556"/>
      <c r="I744" s="556"/>
    </row>
    <row r="745" spans="1:9">
      <c r="A745" s="495"/>
      <c r="B745" s="496"/>
      <c r="C745" s="1139"/>
      <c r="D745" s="523"/>
      <c r="E745" s="542"/>
      <c r="F745" s="505"/>
      <c r="G745" s="506"/>
      <c r="H745" s="556"/>
      <c r="I745" s="556"/>
    </row>
    <row r="746" spans="1:9" ht="45" customHeight="1">
      <c r="A746" s="495">
        <v>3</v>
      </c>
      <c r="B746" s="496" t="s">
        <v>1110</v>
      </c>
      <c r="C746" s="1139"/>
      <c r="D746" s="523" t="s">
        <v>296</v>
      </c>
      <c r="E746" s="542">
        <v>85</v>
      </c>
      <c r="F746" s="505">
        <v>0</v>
      </c>
      <c r="G746" s="506">
        <f>E746*F746</f>
        <v>0</v>
      </c>
      <c r="H746" s="556"/>
      <c r="I746" s="556"/>
    </row>
    <row r="747" spans="1:9">
      <c r="A747" s="495"/>
      <c r="B747" s="522"/>
      <c r="C747" s="1154"/>
      <c r="D747" s="523"/>
      <c r="E747" s="542"/>
      <c r="F747" s="525"/>
      <c r="G747" s="526"/>
      <c r="H747" s="556"/>
    </row>
    <row r="748" spans="1:9" ht="42" customHeight="1">
      <c r="A748" s="495">
        <v>4</v>
      </c>
      <c r="B748" s="496" t="s">
        <v>1109</v>
      </c>
      <c r="C748" s="1139"/>
      <c r="D748" s="523" t="s">
        <v>438</v>
      </c>
      <c r="E748" s="542">
        <v>15200</v>
      </c>
      <c r="F748" s="505">
        <v>0</v>
      </c>
      <c r="G748" s="506">
        <f>E748*F748</f>
        <v>0</v>
      </c>
      <c r="H748" s="556"/>
    </row>
    <row r="749" spans="1:9">
      <c r="A749" s="495"/>
      <c r="B749" s="522"/>
      <c r="C749" s="1154"/>
      <c r="D749" s="523"/>
      <c r="E749" s="542"/>
      <c r="F749" s="525"/>
      <c r="G749" s="526"/>
      <c r="H749" s="556"/>
    </row>
    <row r="750" spans="1:9" ht="38.25">
      <c r="A750" s="495">
        <v>5</v>
      </c>
      <c r="B750" s="522" t="s">
        <v>1108</v>
      </c>
      <c r="C750" s="1154"/>
      <c r="D750" s="523" t="s">
        <v>438</v>
      </c>
      <c r="E750" s="542">
        <v>50</v>
      </c>
      <c r="F750" s="505">
        <v>0</v>
      </c>
      <c r="G750" s="506">
        <f>E750*F750</f>
        <v>0</v>
      </c>
      <c r="H750" s="556"/>
    </row>
    <row r="751" spans="1:9">
      <c r="A751" s="495"/>
      <c r="B751" s="522"/>
      <c r="C751" s="1154"/>
      <c r="D751" s="523"/>
      <c r="E751" s="542"/>
      <c r="F751" s="525"/>
      <c r="G751" s="526"/>
      <c r="H751" s="556"/>
    </row>
    <row r="752" spans="1:9" ht="25.5">
      <c r="A752" s="495">
        <v>6</v>
      </c>
      <c r="B752" s="522" t="s">
        <v>1107</v>
      </c>
      <c r="C752" s="1154"/>
      <c r="D752" s="523" t="s">
        <v>438</v>
      </c>
      <c r="E752" s="542">
        <v>25</v>
      </c>
      <c r="F752" s="505">
        <v>0</v>
      </c>
      <c r="G752" s="506">
        <f>E752*F752</f>
        <v>0</v>
      </c>
      <c r="H752" s="556"/>
    </row>
    <row r="753" spans="1:8">
      <c r="A753" s="495"/>
      <c r="B753" s="522"/>
      <c r="C753" s="1154"/>
      <c r="D753" s="523"/>
      <c r="E753" s="542"/>
      <c r="F753" s="505"/>
      <c r="G753" s="506"/>
      <c r="H753" s="556"/>
    </row>
    <row r="754" spans="1:8" ht="51">
      <c r="A754" s="495">
        <v>7</v>
      </c>
      <c r="B754" s="522" t="s">
        <v>1097</v>
      </c>
      <c r="C754" s="1154"/>
      <c r="D754" s="523" t="s">
        <v>380</v>
      </c>
      <c r="E754" s="542">
        <v>4</v>
      </c>
      <c r="F754" s="505">
        <v>0</v>
      </c>
      <c r="G754" s="506">
        <f>E754*F754</f>
        <v>0</v>
      </c>
      <c r="H754" s="557"/>
    </row>
    <row r="755" spans="1:8" s="487" customFormat="1">
      <c r="A755" s="498"/>
      <c r="B755" s="558" t="s">
        <v>1106</v>
      </c>
      <c r="C755" s="1155"/>
      <c r="D755" s="559"/>
      <c r="E755" s="560"/>
      <c r="F755" s="561"/>
      <c r="G755" s="562"/>
      <c r="H755" s="563"/>
    </row>
    <row r="756" spans="1:8" s="487" customFormat="1">
      <c r="A756" s="498"/>
      <c r="B756" s="558"/>
      <c r="C756" s="1155"/>
      <c r="D756" s="559"/>
      <c r="E756" s="560"/>
      <c r="F756" s="561"/>
      <c r="G756" s="562"/>
      <c r="H756" s="563"/>
    </row>
    <row r="757" spans="1:8" s="546" customFormat="1" ht="38.25">
      <c r="A757" s="564" t="s">
        <v>1083</v>
      </c>
      <c r="B757" s="496" t="s">
        <v>1095</v>
      </c>
      <c r="C757" s="1139"/>
      <c r="D757" s="503" t="s">
        <v>296</v>
      </c>
      <c r="E757" s="565">
        <v>2</v>
      </c>
      <c r="F757" s="543"/>
      <c r="G757" s="544"/>
      <c r="H757" s="545"/>
    </row>
    <row r="758" spans="1:8" s="546" customFormat="1" ht="25.5">
      <c r="A758" s="564" t="s">
        <v>1083</v>
      </c>
      <c r="B758" s="496" t="s">
        <v>3324</v>
      </c>
      <c r="C758" s="1139"/>
      <c r="D758" s="503" t="s">
        <v>380</v>
      </c>
      <c r="E758" s="565">
        <v>1</v>
      </c>
      <c r="F758" s="543"/>
      <c r="G758" s="544"/>
      <c r="H758" s="545"/>
    </row>
    <row r="759" spans="1:8" s="546" customFormat="1" ht="25.5">
      <c r="A759" s="564" t="s">
        <v>1083</v>
      </c>
      <c r="B759" s="496" t="s">
        <v>1094</v>
      </c>
      <c r="C759" s="1139"/>
      <c r="D759" s="503" t="s">
        <v>296</v>
      </c>
      <c r="E759" s="565">
        <v>4</v>
      </c>
      <c r="F759" s="543"/>
      <c r="G759" s="544"/>
      <c r="H759" s="545"/>
    </row>
    <row r="760" spans="1:8" s="546" customFormat="1" ht="25.5">
      <c r="A760" s="564" t="s">
        <v>1083</v>
      </c>
      <c r="B760" s="496" t="s">
        <v>1093</v>
      </c>
      <c r="C760" s="1139"/>
      <c r="D760" s="503" t="s">
        <v>296</v>
      </c>
      <c r="E760" s="565">
        <v>96</v>
      </c>
      <c r="F760" s="543"/>
      <c r="G760" s="544"/>
      <c r="H760" s="545"/>
    </row>
    <row r="761" spans="1:8" s="546" customFormat="1">
      <c r="A761" s="564" t="s">
        <v>1083</v>
      </c>
      <c r="B761" s="496" t="s">
        <v>1092</v>
      </c>
      <c r="C761" s="1139"/>
      <c r="D761" s="503" t="s">
        <v>296</v>
      </c>
      <c r="E761" s="565">
        <v>4</v>
      </c>
      <c r="F761" s="543"/>
      <c r="G761" s="544"/>
      <c r="H761" s="545"/>
    </row>
    <row r="762" spans="1:8" s="546" customFormat="1" ht="25.5">
      <c r="A762" s="564" t="s">
        <v>1083</v>
      </c>
      <c r="B762" s="496" t="s">
        <v>1105</v>
      </c>
      <c r="C762" s="1139"/>
      <c r="D762" s="503"/>
      <c r="E762" s="565">
        <v>1</v>
      </c>
      <c r="F762" s="543"/>
      <c r="G762" s="544"/>
      <c r="H762" s="545"/>
    </row>
    <row r="763" spans="1:8" s="546" customFormat="1" ht="25.5">
      <c r="A763" s="564" t="s">
        <v>1083</v>
      </c>
      <c r="B763" s="496" t="s">
        <v>1104</v>
      </c>
      <c r="C763" s="1139"/>
      <c r="D763" s="503" t="s">
        <v>296</v>
      </c>
      <c r="E763" s="565">
        <v>6</v>
      </c>
      <c r="F763" s="543"/>
      <c r="G763" s="544"/>
      <c r="H763" s="545"/>
    </row>
    <row r="764" spans="1:8" s="546" customFormat="1" ht="25.5">
      <c r="A764" s="564" t="s">
        <v>1083</v>
      </c>
      <c r="B764" s="496" t="s">
        <v>1103</v>
      </c>
      <c r="C764" s="1139"/>
      <c r="D764" s="503" t="s">
        <v>296</v>
      </c>
      <c r="E764" s="565">
        <v>1</v>
      </c>
      <c r="F764" s="543"/>
      <c r="G764" s="544"/>
      <c r="H764" s="545"/>
    </row>
    <row r="765" spans="1:8" s="546" customFormat="1" ht="25.5">
      <c r="A765" s="564" t="s">
        <v>1083</v>
      </c>
      <c r="B765" s="496" t="s">
        <v>1102</v>
      </c>
      <c r="C765" s="1139"/>
      <c r="D765" s="503" t="s">
        <v>296</v>
      </c>
      <c r="E765" s="565">
        <v>12</v>
      </c>
      <c r="F765" s="543"/>
      <c r="G765" s="544"/>
      <c r="H765" s="545"/>
    </row>
    <row r="766" spans="1:8" s="546" customFormat="1">
      <c r="A766" s="564" t="s">
        <v>1083</v>
      </c>
      <c r="B766" s="496" t="s">
        <v>1101</v>
      </c>
      <c r="C766" s="1139"/>
      <c r="D766" s="503" t="s">
        <v>296</v>
      </c>
      <c r="E766" s="565">
        <v>12</v>
      </c>
      <c r="F766" s="543"/>
      <c r="G766" s="544"/>
      <c r="H766" s="545"/>
    </row>
    <row r="767" spans="1:8" s="546" customFormat="1">
      <c r="A767" s="564" t="s">
        <v>1083</v>
      </c>
      <c r="B767" s="496" t="s">
        <v>1100</v>
      </c>
      <c r="C767" s="1139"/>
      <c r="D767" s="503" t="s">
        <v>296</v>
      </c>
      <c r="E767" s="565">
        <v>1</v>
      </c>
      <c r="F767" s="543"/>
      <c r="G767" s="544"/>
      <c r="H767" s="545"/>
    </row>
    <row r="768" spans="1:8" s="546" customFormat="1" ht="25.5">
      <c r="A768" s="564" t="s">
        <v>1083</v>
      </c>
      <c r="B768" s="496" t="s">
        <v>1099</v>
      </c>
      <c r="C768" s="1139"/>
      <c r="D768" s="503" t="s">
        <v>296</v>
      </c>
      <c r="E768" s="565">
        <v>1</v>
      </c>
      <c r="F768" s="543"/>
      <c r="G768" s="544"/>
      <c r="H768" s="545"/>
    </row>
    <row r="769" spans="1:8" s="546" customFormat="1">
      <c r="A769" s="564" t="s">
        <v>1083</v>
      </c>
      <c r="B769" s="496" t="s">
        <v>1098</v>
      </c>
      <c r="C769" s="1139"/>
      <c r="D769" s="503" t="s">
        <v>296</v>
      </c>
      <c r="E769" s="565">
        <v>1</v>
      </c>
      <c r="F769" s="543"/>
      <c r="G769" s="544"/>
      <c r="H769" s="545"/>
    </row>
    <row r="770" spans="1:8" s="546" customFormat="1" ht="25.5">
      <c r="A770" s="564" t="s">
        <v>1083</v>
      </c>
      <c r="B770" s="496" t="s">
        <v>1090</v>
      </c>
      <c r="C770" s="1139"/>
      <c r="D770" s="503" t="s">
        <v>296</v>
      </c>
      <c r="E770" s="565">
        <v>25</v>
      </c>
      <c r="F770" s="543"/>
      <c r="G770" s="544"/>
      <c r="H770" s="545"/>
    </row>
    <row r="771" spans="1:8" s="546" customFormat="1" ht="25.5">
      <c r="A771" s="564" t="s">
        <v>1083</v>
      </c>
      <c r="B771" s="496" t="s">
        <v>1089</v>
      </c>
      <c r="C771" s="1139"/>
      <c r="D771" s="503" t="s">
        <v>296</v>
      </c>
      <c r="E771" s="565">
        <v>25</v>
      </c>
      <c r="F771" s="543"/>
      <c r="G771" s="544"/>
      <c r="H771" s="545"/>
    </row>
    <row r="772" spans="1:8" s="546" customFormat="1">
      <c r="A772" s="564" t="s">
        <v>1083</v>
      </c>
      <c r="B772" s="496" t="s">
        <v>1088</v>
      </c>
      <c r="C772" s="1139"/>
      <c r="D772" s="503" t="s">
        <v>296</v>
      </c>
      <c r="E772" s="565">
        <v>1</v>
      </c>
      <c r="F772" s="543"/>
      <c r="G772" s="544"/>
      <c r="H772" s="545"/>
    </row>
    <row r="773" spans="1:8" s="546" customFormat="1">
      <c r="A773" s="564" t="s">
        <v>1083</v>
      </c>
      <c r="B773" s="496" t="s">
        <v>1087</v>
      </c>
      <c r="C773" s="1139"/>
      <c r="D773" s="503" t="s">
        <v>296</v>
      </c>
      <c r="E773" s="565">
        <v>1</v>
      </c>
      <c r="F773" s="543"/>
      <c r="G773" s="544"/>
      <c r="H773" s="545"/>
    </row>
    <row r="774" spans="1:8" s="546" customFormat="1" ht="25.5">
      <c r="A774" s="564" t="s">
        <v>1083</v>
      </c>
      <c r="B774" s="496" t="s">
        <v>1086</v>
      </c>
      <c r="C774" s="1139"/>
      <c r="D774" s="503" t="s">
        <v>296</v>
      </c>
      <c r="E774" s="565">
        <v>1</v>
      </c>
      <c r="F774" s="543"/>
      <c r="G774" s="544"/>
      <c r="H774" s="545"/>
    </row>
    <row r="775" spans="1:8" s="546" customFormat="1">
      <c r="A775" s="564" t="s">
        <v>1083</v>
      </c>
      <c r="B775" s="496" t="s">
        <v>1085</v>
      </c>
      <c r="C775" s="1139"/>
      <c r="D775" s="503" t="s">
        <v>296</v>
      </c>
      <c r="E775" s="565">
        <v>2</v>
      </c>
      <c r="F775" s="543"/>
      <c r="G775" s="544"/>
      <c r="H775" s="545"/>
    </row>
    <row r="776" spans="1:8" s="546" customFormat="1">
      <c r="A776" s="564" t="s">
        <v>1083</v>
      </c>
      <c r="B776" s="496" t="s">
        <v>1084</v>
      </c>
      <c r="C776" s="1139"/>
      <c r="D776" s="503" t="s">
        <v>296</v>
      </c>
      <c r="E776" s="565">
        <v>2</v>
      </c>
      <c r="F776" s="543"/>
      <c r="G776" s="544"/>
      <c r="H776" s="545"/>
    </row>
    <row r="777" spans="1:8" s="546" customFormat="1">
      <c r="A777" s="564" t="s">
        <v>1083</v>
      </c>
      <c r="B777" s="496" t="s">
        <v>1082</v>
      </c>
      <c r="C777" s="1139"/>
      <c r="D777" s="503" t="s">
        <v>380</v>
      </c>
      <c r="E777" s="565">
        <v>1</v>
      </c>
      <c r="F777" s="543"/>
      <c r="G777" s="544"/>
      <c r="H777" s="545"/>
    </row>
    <row r="778" spans="1:8" ht="25.5">
      <c r="A778" s="498"/>
      <c r="B778" s="558" t="s">
        <v>1081</v>
      </c>
      <c r="C778" s="1155"/>
      <c r="D778" s="559"/>
      <c r="E778" s="560"/>
      <c r="F778" s="525"/>
      <c r="G778" s="526"/>
      <c r="H778" s="563"/>
    </row>
    <row r="779" spans="1:8">
      <c r="A779" s="498"/>
      <c r="B779" s="558"/>
      <c r="C779" s="1155"/>
      <c r="D779" s="559"/>
      <c r="E779" s="560"/>
      <c r="F779" s="525"/>
      <c r="G779" s="526"/>
      <c r="H779" s="563"/>
    </row>
    <row r="780" spans="1:8" ht="51">
      <c r="A780" s="495">
        <v>8</v>
      </c>
      <c r="B780" s="522" t="s">
        <v>1097</v>
      </c>
      <c r="C780" s="1154"/>
      <c r="D780" s="523" t="s">
        <v>380</v>
      </c>
      <c r="E780" s="542">
        <v>4</v>
      </c>
      <c r="F780" s="505">
        <v>0</v>
      </c>
      <c r="G780" s="506">
        <f>E780*F780</f>
        <v>0</v>
      </c>
      <c r="H780" s="557"/>
    </row>
    <row r="781" spans="1:8" s="487" customFormat="1">
      <c r="A781" s="498"/>
      <c r="B781" s="558" t="s">
        <v>1096</v>
      </c>
      <c r="C781" s="1155"/>
      <c r="D781" s="559"/>
      <c r="E781" s="560"/>
      <c r="F781" s="561"/>
      <c r="G781" s="562"/>
      <c r="H781" s="563"/>
    </row>
    <row r="782" spans="1:8" s="487" customFormat="1">
      <c r="A782" s="498"/>
      <c r="B782" s="558"/>
      <c r="C782" s="1155"/>
      <c r="D782" s="559"/>
      <c r="E782" s="560"/>
      <c r="F782" s="561"/>
      <c r="G782" s="562"/>
      <c r="H782" s="563"/>
    </row>
    <row r="783" spans="1:8" s="546" customFormat="1" ht="38.25">
      <c r="A783" s="564" t="s">
        <v>1083</v>
      </c>
      <c r="B783" s="496" t="s">
        <v>1095</v>
      </c>
      <c r="C783" s="1139"/>
      <c r="D783" s="503" t="s">
        <v>296</v>
      </c>
      <c r="E783" s="565">
        <v>2</v>
      </c>
      <c r="F783" s="543"/>
      <c r="G783" s="544"/>
      <c r="H783" s="545"/>
    </row>
    <row r="784" spans="1:8" s="546" customFormat="1" ht="25.5">
      <c r="A784" s="564" t="s">
        <v>1083</v>
      </c>
      <c r="B784" s="496" t="s">
        <v>1094</v>
      </c>
      <c r="C784" s="1139"/>
      <c r="D784" s="503" t="s">
        <v>296</v>
      </c>
      <c r="E784" s="565">
        <v>2</v>
      </c>
      <c r="F784" s="543"/>
      <c r="G784" s="544"/>
      <c r="H784" s="545"/>
    </row>
    <row r="785" spans="1:8" s="546" customFormat="1" ht="25.5">
      <c r="A785" s="564" t="s">
        <v>1083</v>
      </c>
      <c r="B785" s="496" t="s">
        <v>1093</v>
      </c>
      <c r="C785" s="1139"/>
      <c r="D785" s="503" t="s">
        <v>296</v>
      </c>
      <c r="E785" s="565">
        <v>96</v>
      </c>
      <c r="F785" s="543"/>
      <c r="G785" s="544"/>
      <c r="H785" s="545"/>
    </row>
    <row r="786" spans="1:8" s="546" customFormat="1">
      <c r="A786" s="564" t="s">
        <v>1083</v>
      </c>
      <c r="B786" s="496" t="s">
        <v>1092</v>
      </c>
      <c r="C786" s="1139"/>
      <c r="D786" s="503" t="s">
        <v>296</v>
      </c>
      <c r="E786" s="565">
        <v>2</v>
      </c>
      <c r="F786" s="543"/>
      <c r="G786" s="544"/>
      <c r="H786" s="545"/>
    </row>
    <row r="787" spans="1:8" s="546" customFormat="1">
      <c r="A787" s="564" t="s">
        <v>1083</v>
      </c>
      <c r="B787" s="496" t="s">
        <v>1091</v>
      </c>
      <c r="C787" s="1139"/>
      <c r="D787" s="503"/>
      <c r="E787" s="565">
        <v>1</v>
      </c>
      <c r="F787" s="543"/>
      <c r="G787" s="544"/>
      <c r="H787" s="545"/>
    </row>
    <row r="788" spans="1:8" s="546" customFormat="1" ht="25.5">
      <c r="A788" s="564" t="s">
        <v>1083</v>
      </c>
      <c r="B788" s="496" t="s">
        <v>1090</v>
      </c>
      <c r="C788" s="1139"/>
      <c r="D788" s="503" t="s">
        <v>296</v>
      </c>
      <c r="E788" s="565">
        <v>25</v>
      </c>
      <c r="F788" s="543"/>
      <c r="G788" s="544"/>
      <c r="H788" s="545"/>
    </row>
    <row r="789" spans="1:8" s="546" customFormat="1" ht="25.5">
      <c r="A789" s="564" t="s">
        <v>1083</v>
      </c>
      <c r="B789" s="496" t="s">
        <v>1089</v>
      </c>
      <c r="C789" s="1139"/>
      <c r="D789" s="503" t="s">
        <v>296</v>
      </c>
      <c r="E789" s="565">
        <v>25</v>
      </c>
      <c r="F789" s="543"/>
      <c r="G789" s="544"/>
      <c r="H789" s="545"/>
    </row>
    <row r="790" spans="1:8" s="546" customFormat="1">
      <c r="A790" s="564" t="s">
        <v>1083</v>
      </c>
      <c r="B790" s="496" t="s">
        <v>1088</v>
      </c>
      <c r="C790" s="1139"/>
      <c r="D790" s="503" t="s">
        <v>296</v>
      </c>
      <c r="E790" s="565">
        <v>1</v>
      </c>
      <c r="F790" s="543"/>
      <c r="G790" s="544"/>
      <c r="H790" s="545"/>
    </row>
    <row r="791" spans="1:8" s="546" customFormat="1">
      <c r="A791" s="564" t="s">
        <v>1083</v>
      </c>
      <c r="B791" s="496" t="s">
        <v>1087</v>
      </c>
      <c r="C791" s="1139"/>
      <c r="D791" s="503" t="s">
        <v>296</v>
      </c>
      <c r="E791" s="565">
        <v>1</v>
      </c>
      <c r="F791" s="543"/>
      <c r="G791" s="544"/>
      <c r="H791" s="545"/>
    </row>
    <row r="792" spans="1:8" s="546" customFormat="1" ht="25.5">
      <c r="A792" s="564" t="s">
        <v>1083</v>
      </c>
      <c r="B792" s="496" t="s">
        <v>1086</v>
      </c>
      <c r="C792" s="1139"/>
      <c r="D792" s="503" t="s">
        <v>296</v>
      </c>
      <c r="E792" s="565">
        <v>1</v>
      </c>
      <c r="F792" s="543"/>
      <c r="G792" s="544"/>
      <c r="H792" s="545"/>
    </row>
    <row r="793" spans="1:8" s="546" customFormat="1">
      <c r="A793" s="564" t="s">
        <v>1083</v>
      </c>
      <c r="B793" s="496" t="s">
        <v>1085</v>
      </c>
      <c r="C793" s="1139"/>
      <c r="D793" s="503" t="s">
        <v>296</v>
      </c>
      <c r="E793" s="565">
        <v>2</v>
      </c>
      <c r="F793" s="543"/>
      <c r="G793" s="544"/>
      <c r="H793" s="545"/>
    </row>
    <row r="794" spans="1:8" s="546" customFormat="1">
      <c r="A794" s="564" t="s">
        <v>1083</v>
      </c>
      <c r="B794" s="496" t="s">
        <v>1084</v>
      </c>
      <c r="C794" s="1139"/>
      <c r="D794" s="503" t="s">
        <v>296</v>
      </c>
      <c r="E794" s="565">
        <v>2</v>
      </c>
      <c r="F794" s="543"/>
      <c r="G794" s="544"/>
      <c r="H794" s="545"/>
    </row>
    <row r="795" spans="1:8" s="546" customFormat="1">
      <c r="A795" s="564" t="s">
        <v>1083</v>
      </c>
      <c r="B795" s="496" t="s">
        <v>1082</v>
      </c>
      <c r="C795" s="1139"/>
      <c r="D795" s="503" t="s">
        <v>380</v>
      </c>
      <c r="E795" s="565">
        <v>1</v>
      </c>
      <c r="F795" s="543"/>
      <c r="G795" s="544"/>
      <c r="H795" s="545"/>
    </row>
    <row r="796" spans="1:8" ht="25.5">
      <c r="A796" s="498"/>
      <c r="B796" s="558" t="s">
        <v>1081</v>
      </c>
      <c r="C796" s="1155"/>
      <c r="D796" s="559"/>
      <c r="E796" s="560"/>
      <c r="F796" s="525"/>
      <c r="G796" s="526"/>
      <c r="H796" s="563"/>
    </row>
    <row r="797" spans="1:8">
      <c r="A797" s="498"/>
      <c r="B797" s="558"/>
      <c r="C797" s="1155"/>
      <c r="D797" s="559"/>
      <c r="E797" s="560"/>
      <c r="F797" s="525"/>
      <c r="G797" s="526"/>
      <c r="H797" s="563"/>
    </row>
    <row r="798" spans="1:8" ht="25.5">
      <c r="A798" s="495">
        <v>9</v>
      </c>
      <c r="B798" s="496" t="s">
        <v>3325</v>
      </c>
      <c r="C798" s="1139"/>
      <c r="D798" s="523" t="s">
        <v>380</v>
      </c>
      <c r="E798" s="542">
        <v>1</v>
      </c>
      <c r="F798" s="505">
        <v>0</v>
      </c>
      <c r="G798" s="506">
        <f>E798*F798</f>
        <v>0</v>
      </c>
      <c r="H798" s="566"/>
    </row>
    <row r="799" spans="1:8">
      <c r="A799" s="495"/>
      <c r="B799" s="496"/>
      <c r="C799" s="1139"/>
      <c r="D799" s="523"/>
      <c r="E799" s="542"/>
      <c r="F799" s="505"/>
      <c r="G799" s="506"/>
      <c r="H799" s="566"/>
    </row>
    <row r="800" spans="1:8">
      <c r="A800" s="564" t="s">
        <v>1083</v>
      </c>
      <c r="B800" s="496" t="s">
        <v>3326</v>
      </c>
      <c r="C800" s="1139"/>
      <c r="D800" s="523"/>
      <c r="E800" s="542"/>
      <c r="F800" s="505"/>
      <c r="G800" s="506"/>
      <c r="H800" s="566"/>
    </row>
    <row r="801" spans="1:8">
      <c r="A801" s="495"/>
      <c r="B801" s="496"/>
      <c r="C801" s="1139"/>
      <c r="D801" s="523"/>
      <c r="E801" s="542"/>
      <c r="F801" s="505"/>
      <c r="G801" s="506"/>
      <c r="H801" s="566"/>
    </row>
    <row r="802" spans="1:8">
      <c r="A802" s="495">
        <v>10</v>
      </c>
      <c r="B802" s="496" t="s">
        <v>3327</v>
      </c>
      <c r="C802" s="1139"/>
      <c r="D802" s="523" t="s">
        <v>380</v>
      </c>
      <c r="E802" s="542">
        <v>1</v>
      </c>
      <c r="F802" s="505">
        <v>0</v>
      </c>
      <c r="G802" s="506">
        <f>E802*F802</f>
        <v>0</v>
      </c>
      <c r="H802" s="566"/>
    </row>
    <row r="803" spans="1:8">
      <c r="A803" s="495"/>
      <c r="B803" s="496"/>
      <c r="C803" s="1139"/>
      <c r="D803" s="523"/>
      <c r="E803" s="542"/>
      <c r="F803" s="505"/>
      <c r="G803" s="506"/>
      <c r="H803" s="566"/>
    </row>
    <row r="804" spans="1:8">
      <c r="A804" s="564" t="s">
        <v>1083</v>
      </c>
      <c r="B804" s="496" t="s">
        <v>3328</v>
      </c>
      <c r="C804" s="1139"/>
      <c r="D804" s="523"/>
      <c r="E804" s="542"/>
      <c r="F804" s="505"/>
      <c r="G804" s="506"/>
      <c r="H804" s="566"/>
    </row>
    <row r="805" spans="1:8">
      <c r="A805" s="564" t="s">
        <v>1083</v>
      </c>
      <c r="B805" s="496" t="s">
        <v>3329</v>
      </c>
      <c r="C805" s="1139"/>
      <c r="D805" s="523"/>
      <c r="E805" s="542"/>
      <c r="F805" s="505"/>
      <c r="G805" s="506"/>
      <c r="H805" s="566"/>
    </row>
    <row r="806" spans="1:8">
      <c r="A806" s="564"/>
      <c r="B806" s="496"/>
      <c r="C806" s="1139"/>
      <c r="D806" s="523"/>
      <c r="E806" s="542"/>
      <c r="F806" s="505"/>
      <c r="G806" s="506"/>
      <c r="H806" s="566"/>
    </row>
    <row r="807" spans="1:8">
      <c r="A807" s="495">
        <v>11</v>
      </c>
      <c r="B807" s="496" t="s">
        <v>3330</v>
      </c>
      <c r="C807" s="1139"/>
      <c r="D807" s="523" t="s">
        <v>296</v>
      </c>
      <c r="E807" s="542">
        <v>50</v>
      </c>
      <c r="F807" s="505">
        <v>0</v>
      </c>
      <c r="G807" s="506">
        <f>E807*F807</f>
        <v>0</v>
      </c>
      <c r="H807" s="566"/>
    </row>
    <row r="808" spans="1:8">
      <c r="A808" s="495"/>
      <c r="B808" s="496"/>
      <c r="C808" s="1139"/>
      <c r="D808" s="523"/>
      <c r="E808" s="542"/>
      <c r="F808" s="505"/>
      <c r="G808" s="506"/>
      <c r="H808" s="566"/>
    </row>
    <row r="809" spans="1:8" ht="25.5">
      <c r="A809" s="495">
        <v>12</v>
      </c>
      <c r="B809" s="496" t="s">
        <v>3331</v>
      </c>
      <c r="C809" s="1139"/>
      <c r="D809" s="523" t="s">
        <v>296</v>
      </c>
      <c r="E809" s="542">
        <v>10</v>
      </c>
      <c r="F809" s="505">
        <v>0</v>
      </c>
      <c r="G809" s="506">
        <f>E809*F809</f>
        <v>0</v>
      </c>
      <c r="H809" s="566"/>
    </row>
    <row r="810" spans="1:8">
      <c r="A810" s="498"/>
      <c r="B810" s="558"/>
      <c r="C810" s="1155"/>
      <c r="D810" s="559"/>
      <c r="E810" s="560"/>
      <c r="F810" s="525"/>
      <c r="G810" s="526"/>
      <c r="H810" s="563"/>
    </row>
    <row r="811" spans="1:8" ht="25.5">
      <c r="A811" s="495">
        <v>13</v>
      </c>
      <c r="B811" s="496" t="s">
        <v>887</v>
      </c>
      <c r="C811" s="1139"/>
      <c r="D811" s="503"/>
      <c r="E811" s="504"/>
      <c r="F811" s="505"/>
      <c r="G811" s="506"/>
      <c r="H811" s="502"/>
    </row>
    <row r="812" spans="1:8">
      <c r="A812" s="495"/>
      <c r="B812" s="538"/>
      <c r="C812" s="1149"/>
      <c r="D812" s="503"/>
      <c r="E812" s="504"/>
      <c r="F812" s="505"/>
      <c r="G812" s="506"/>
      <c r="H812" s="502"/>
    </row>
    <row r="813" spans="1:8">
      <c r="A813" s="495"/>
      <c r="B813" s="496" t="s">
        <v>886</v>
      </c>
      <c r="C813" s="1139"/>
      <c r="D813" s="503" t="s">
        <v>438</v>
      </c>
      <c r="E813" s="504">
        <v>9500</v>
      </c>
      <c r="F813" s="505">
        <v>0</v>
      </c>
      <c r="G813" s="506">
        <f>E813*F813</f>
        <v>0</v>
      </c>
      <c r="H813" s="502"/>
    </row>
    <row r="814" spans="1:8">
      <c r="A814" s="495"/>
      <c r="B814" s="496" t="s">
        <v>1080</v>
      </c>
      <c r="C814" s="1139"/>
      <c r="D814" s="503" t="s">
        <v>438</v>
      </c>
      <c r="E814" s="504">
        <v>380</v>
      </c>
      <c r="F814" s="505">
        <v>0</v>
      </c>
      <c r="G814" s="506">
        <f>E814*F814</f>
        <v>0</v>
      </c>
      <c r="H814" s="502"/>
    </row>
    <row r="815" spans="1:8">
      <c r="A815" s="495"/>
      <c r="B815" s="496"/>
      <c r="C815" s="1139"/>
      <c r="D815" s="503"/>
      <c r="E815" s="504"/>
      <c r="F815" s="505"/>
      <c r="G815" s="506"/>
      <c r="H815" s="502"/>
    </row>
    <row r="816" spans="1:8" ht="12.75" customHeight="1">
      <c r="A816" s="495">
        <v>14</v>
      </c>
      <c r="B816" s="522" t="s">
        <v>1079</v>
      </c>
      <c r="C816" s="1154"/>
      <c r="D816" s="523" t="s">
        <v>380</v>
      </c>
      <c r="E816" s="542">
        <v>1</v>
      </c>
      <c r="F816" s="505">
        <v>0</v>
      </c>
      <c r="G816" s="506">
        <f>E816*F816</f>
        <v>0</v>
      </c>
      <c r="H816" s="556"/>
    </row>
    <row r="817" spans="1:8">
      <c r="A817" s="495"/>
      <c r="B817" s="541"/>
      <c r="C817" s="1150"/>
      <c r="D817" s="523"/>
      <c r="E817" s="542"/>
      <c r="F817" s="525"/>
      <c r="G817" s="526"/>
      <c r="H817" s="556"/>
    </row>
    <row r="818" spans="1:8" ht="25.5">
      <c r="A818" s="495">
        <v>15</v>
      </c>
      <c r="B818" s="522" t="s">
        <v>1078</v>
      </c>
      <c r="C818" s="1154"/>
      <c r="D818" s="523" t="s">
        <v>380</v>
      </c>
      <c r="E818" s="542">
        <v>1</v>
      </c>
      <c r="F818" s="505">
        <v>0</v>
      </c>
      <c r="G818" s="506">
        <f>E818*F818</f>
        <v>0</v>
      </c>
      <c r="H818" s="556"/>
    </row>
    <row r="819" spans="1:8">
      <c r="A819" s="495"/>
      <c r="B819" s="541"/>
      <c r="C819" s="1150"/>
      <c r="D819" s="523"/>
      <c r="E819" s="542"/>
      <c r="F819" s="525"/>
      <c r="G819" s="526"/>
      <c r="H819" s="556"/>
    </row>
    <row r="820" spans="1:8" ht="38.25">
      <c r="A820" s="495">
        <v>16</v>
      </c>
      <c r="B820" s="511" t="s">
        <v>1077</v>
      </c>
      <c r="C820" s="1150"/>
      <c r="D820" s="523" t="s">
        <v>380</v>
      </c>
      <c r="E820" s="542">
        <v>1</v>
      </c>
      <c r="F820" s="505">
        <v>0</v>
      </c>
      <c r="G820" s="506">
        <f>E820*F820</f>
        <v>0</v>
      </c>
      <c r="H820" s="556"/>
    </row>
    <row r="821" spans="1:8">
      <c r="A821" s="495"/>
      <c r="B821" s="541"/>
      <c r="C821" s="541"/>
      <c r="D821" s="523"/>
      <c r="E821" s="524"/>
      <c r="F821" s="525"/>
      <c r="G821" s="526"/>
    </row>
    <row r="822" spans="1:8">
      <c r="A822" s="529"/>
      <c r="B822" s="530" t="s">
        <v>1076</v>
      </c>
      <c r="C822" s="530"/>
      <c r="D822" s="531"/>
      <c r="E822" s="532"/>
      <c r="F822" s="533"/>
      <c r="G822" s="534">
        <f>SUM(G742:G821)</f>
        <v>0</v>
      </c>
    </row>
    <row r="823" spans="1:8">
      <c r="A823" s="488"/>
      <c r="B823" s="496"/>
      <c r="C823" s="496"/>
      <c r="D823" s="523"/>
      <c r="E823" s="524"/>
      <c r="F823" s="525"/>
      <c r="G823" s="526"/>
    </row>
    <row r="824" spans="1:8">
      <c r="A824" s="498" t="s">
        <v>1075</v>
      </c>
      <c r="B824" s="490" t="s">
        <v>853</v>
      </c>
      <c r="C824" s="490"/>
      <c r="D824" s="523"/>
      <c r="E824" s="524"/>
      <c r="F824" s="525"/>
      <c r="G824" s="526"/>
    </row>
    <row r="825" spans="1:8">
      <c r="A825" s="488"/>
      <c r="B825" s="496"/>
      <c r="C825" s="496"/>
      <c r="D825" s="523"/>
      <c r="E825" s="524"/>
      <c r="F825" s="525"/>
      <c r="G825" s="526"/>
    </row>
    <row r="826" spans="1:8" ht="13.5" customHeight="1">
      <c r="A826" s="495">
        <v>1</v>
      </c>
      <c r="B826" s="558" t="s">
        <v>1074</v>
      </c>
      <c r="C826" s="1155"/>
      <c r="D826" s="523" t="s">
        <v>296</v>
      </c>
      <c r="E826" s="527">
        <v>1</v>
      </c>
      <c r="F826" s="505">
        <v>0</v>
      </c>
      <c r="G826" s="506">
        <f>E826*F826</f>
        <v>0</v>
      </c>
    </row>
    <row r="827" spans="1:8" ht="38.25">
      <c r="A827" s="488"/>
      <c r="B827" s="511" t="s">
        <v>1073</v>
      </c>
      <c r="C827" s="1143"/>
      <c r="D827" s="523"/>
      <c r="E827" s="527"/>
      <c r="F827" s="525"/>
      <c r="G827" s="526"/>
    </row>
    <row r="828" spans="1:8">
      <c r="A828" s="488"/>
      <c r="B828" s="511"/>
      <c r="C828" s="1143"/>
      <c r="D828" s="523"/>
      <c r="E828" s="504"/>
      <c r="F828" s="525"/>
      <c r="G828" s="526"/>
      <c r="H828" s="567"/>
    </row>
    <row r="829" spans="1:8">
      <c r="A829" s="488" t="s">
        <v>180</v>
      </c>
      <c r="B829" s="568" t="s">
        <v>1072</v>
      </c>
      <c r="C829" s="1156"/>
      <c r="D829" s="523" t="s">
        <v>296</v>
      </c>
      <c r="E829" s="504">
        <v>223</v>
      </c>
      <c r="F829" s="505">
        <v>0</v>
      </c>
      <c r="G829" s="506">
        <f>E829*F829</f>
        <v>0</v>
      </c>
      <c r="H829" s="567"/>
    </row>
    <row r="830" spans="1:8">
      <c r="A830" s="488"/>
      <c r="B830" s="521" t="s">
        <v>1071</v>
      </c>
      <c r="C830" s="1148"/>
      <c r="D830" s="523"/>
      <c r="E830" s="504"/>
      <c r="F830" s="525"/>
      <c r="G830" s="526"/>
      <c r="H830" s="567"/>
    </row>
    <row r="831" spans="1:8">
      <c r="A831" s="488"/>
      <c r="B831" s="521"/>
      <c r="C831" s="1148"/>
      <c r="D831" s="523"/>
      <c r="E831" s="504"/>
      <c r="F831" s="525"/>
      <c r="G831" s="526"/>
      <c r="H831" s="567"/>
    </row>
    <row r="832" spans="1:8">
      <c r="A832" s="488" t="s">
        <v>785</v>
      </c>
      <c r="B832" s="568" t="s">
        <v>1070</v>
      </c>
      <c r="C832" s="1156"/>
      <c r="D832" s="523" t="s">
        <v>296</v>
      </c>
      <c r="E832" s="504">
        <v>6</v>
      </c>
      <c r="F832" s="505">
        <v>0</v>
      </c>
      <c r="G832" s="506">
        <f>E832*F832</f>
        <v>0</v>
      </c>
      <c r="H832" s="567"/>
    </row>
    <row r="833" spans="1:8" ht="25.5">
      <c r="A833" s="488"/>
      <c r="B833" s="521" t="s">
        <v>1069</v>
      </c>
      <c r="C833" s="1148"/>
      <c r="D833" s="523"/>
      <c r="E833" s="504"/>
      <c r="F833" s="525"/>
      <c r="G833" s="526"/>
      <c r="H833" s="567"/>
    </row>
    <row r="834" spans="1:8">
      <c r="A834" s="488"/>
      <c r="B834" s="521"/>
      <c r="C834" s="1148"/>
      <c r="D834" s="523"/>
      <c r="E834" s="504"/>
      <c r="F834" s="525"/>
      <c r="G834" s="526"/>
      <c r="H834" s="567"/>
    </row>
    <row r="835" spans="1:8">
      <c r="A835" s="488" t="s">
        <v>782</v>
      </c>
      <c r="B835" s="568" t="s">
        <v>1068</v>
      </c>
      <c r="C835" s="1156"/>
      <c r="D835" s="523" t="s">
        <v>296</v>
      </c>
      <c r="E835" s="504">
        <v>223</v>
      </c>
      <c r="F835" s="505">
        <v>0</v>
      </c>
      <c r="G835" s="506">
        <f>E835*F835</f>
        <v>0</v>
      </c>
      <c r="H835" s="567"/>
    </row>
    <row r="836" spans="1:8">
      <c r="A836" s="488"/>
      <c r="B836" s="521" t="s">
        <v>1067</v>
      </c>
      <c r="C836" s="1148"/>
      <c r="D836" s="523"/>
      <c r="E836" s="504"/>
      <c r="F836" s="525"/>
      <c r="G836" s="526"/>
      <c r="H836" s="567"/>
    </row>
    <row r="837" spans="1:8">
      <c r="A837" s="488"/>
      <c r="B837" s="521"/>
      <c r="C837" s="1148"/>
      <c r="D837" s="523"/>
      <c r="E837" s="504"/>
      <c r="F837" s="525"/>
      <c r="G837" s="526"/>
      <c r="H837" s="567"/>
    </row>
    <row r="838" spans="1:8">
      <c r="A838" s="488" t="s">
        <v>779</v>
      </c>
      <c r="B838" s="568" t="s">
        <v>1066</v>
      </c>
      <c r="C838" s="1156"/>
      <c r="D838" s="523" t="s">
        <v>296</v>
      </c>
      <c r="E838" s="527">
        <v>6</v>
      </c>
      <c r="F838" s="505">
        <v>0</v>
      </c>
      <c r="G838" s="506">
        <f>E838*F838</f>
        <v>0</v>
      </c>
      <c r="H838" s="569"/>
    </row>
    <row r="839" spans="1:8">
      <c r="A839" s="488"/>
      <c r="B839" s="521" t="s">
        <v>1065</v>
      </c>
      <c r="C839" s="1148"/>
      <c r="D839" s="523"/>
      <c r="E839" s="504"/>
      <c r="F839" s="525"/>
      <c r="G839" s="526"/>
      <c r="H839" s="567"/>
    </row>
    <row r="840" spans="1:8">
      <c r="A840" s="488"/>
      <c r="B840" s="521"/>
      <c r="C840" s="1148"/>
      <c r="D840" s="523"/>
      <c r="E840" s="504"/>
      <c r="F840" s="525"/>
      <c r="G840" s="526"/>
      <c r="H840" s="567"/>
    </row>
    <row r="841" spans="1:8">
      <c r="A841" s="488" t="s">
        <v>858</v>
      </c>
      <c r="B841" s="568" t="s">
        <v>1064</v>
      </c>
      <c r="C841" s="1156"/>
      <c r="D841" s="523" t="s">
        <v>296</v>
      </c>
      <c r="E841" s="504">
        <v>11</v>
      </c>
      <c r="F841" s="505">
        <v>0</v>
      </c>
      <c r="G841" s="506">
        <f>E841*F841</f>
        <v>0</v>
      </c>
      <c r="H841" s="567"/>
    </row>
    <row r="842" spans="1:8">
      <c r="A842" s="488"/>
      <c r="B842" s="521" t="s">
        <v>1063</v>
      </c>
      <c r="C842" s="1148"/>
      <c r="D842" s="523"/>
      <c r="E842" s="504"/>
      <c r="F842" s="525"/>
      <c r="G842" s="526"/>
      <c r="H842" s="567"/>
    </row>
    <row r="843" spans="1:8">
      <c r="A843" s="488"/>
      <c r="B843" s="521"/>
      <c r="C843" s="1148"/>
      <c r="D843" s="523"/>
      <c r="E843" s="504"/>
      <c r="F843" s="525"/>
      <c r="G843" s="526"/>
      <c r="H843" s="567"/>
    </row>
    <row r="844" spans="1:8">
      <c r="A844" s="488" t="s">
        <v>972</v>
      </c>
      <c r="B844" s="568" t="s">
        <v>1062</v>
      </c>
      <c r="C844" s="1156"/>
      <c r="D844" s="523" t="s">
        <v>296</v>
      </c>
      <c r="E844" s="504">
        <v>11</v>
      </c>
      <c r="F844" s="505">
        <v>0</v>
      </c>
      <c r="G844" s="506">
        <f>E844*F844</f>
        <v>0</v>
      </c>
      <c r="H844" s="567"/>
    </row>
    <row r="845" spans="1:8">
      <c r="A845" s="488"/>
      <c r="B845" s="521" t="s">
        <v>1061</v>
      </c>
      <c r="C845" s="1148"/>
      <c r="D845" s="523"/>
      <c r="E845" s="504"/>
      <c r="F845" s="525"/>
      <c r="G845" s="526"/>
      <c r="H845" s="567"/>
    </row>
    <row r="846" spans="1:8">
      <c r="A846" s="488"/>
      <c r="B846" s="521"/>
      <c r="C846" s="1148"/>
      <c r="D846" s="523"/>
      <c r="E846" s="504"/>
      <c r="F846" s="525"/>
      <c r="G846" s="526"/>
      <c r="H846" s="567"/>
    </row>
    <row r="847" spans="1:8">
      <c r="A847" s="488" t="s">
        <v>1060</v>
      </c>
      <c r="B847" s="568" t="s">
        <v>1059</v>
      </c>
      <c r="C847" s="1156"/>
      <c r="D847" s="523" t="s">
        <v>296</v>
      </c>
      <c r="E847" s="504">
        <v>11</v>
      </c>
      <c r="F847" s="505">
        <v>0</v>
      </c>
      <c r="G847" s="506">
        <f>E847*F847</f>
        <v>0</v>
      </c>
      <c r="H847" s="567"/>
    </row>
    <row r="848" spans="1:8">
      <c r="A848" s="488"/>
      <c r="B848" s="521" t="s">
        <v>1058</v>
      </c>
      <c r="C848" s="1148"/>
      <c r="D848" s="523"/>
      <c r="E848" s="504"/>
      <c r="F848" s="525"/>
      <c r="G848" s="526"/>
      <c r="H848" s="567"/>
    </row>
    <row r="849" spans="1:8">
      <c r="A849" s="488"/>
      <c r="B849" s="521"/>
      <c r="C849" s="1148"/>
      <c r="D849" s="523"/>
      <c r="E849" s="504"/>
      <c r="F849" s="525"/>
      <c r="G849" s="526"/>
      <c r="H849" s="567"/>
    </row>
    <row r="850" spans="1:8">
      <c r="A850" s="488" t="s">
        <v>1057</v>
      </c>
      <c r="B850" s="568" t="s">
        <v>1056</v>
      </c>
      <c r="C850" s="1156"/>
      <c r="D850" s="523" t="s">
        <v>296</v>
      </c>
      <c r="E850" s="504">
        <v>12</v>
      </c>
      <c r="F850" s="505">
        <v>0</v>
      </c>
      <c r="G850" s="506">
        <f>E850*F850</f>
        <v>0</v>
      </c>
      <c r="H850" s="567"/>
    </row>
    <row r="851" spans="1:8" ht="25.5">
      <c r="A851" s="488"/>
      <c r="B851" s="521" t="s">
        <v>1055</v>
      </c>
      <c r="C851" s="1148"/>
      <c r="D851" s="523"/>
      <c r="E851" s="504"/>
      <c r="F851" s="525"/>
      <c r="G851" s="526"/>
      <c r="H851" s="567"/>
    </row>
    <row r="852" spans="1:8">
      <c r="A852" s="488"/>
      <c r="B852" s="521"/>
      <c r="C852" s="1148"/>
      <c r="D852" s="523"/>
      <c r="E852" s="504"/>
      <c r="F852" s="525"/>
      <c r="G852" s="526"/>
      <c r="H852" s="567"/>
    </row>
    <row r="853" spans="1:8">
      <c r="A853" s="488" t="s">
        <v>178</v>
      </c>
      <c r="B853" s="568" t="s">
        <v>1054</v>
      </c>
      <c r="C853" s="1156"/>
      <c r="D853" s="523" t="s">
        <v>296</v>
      </c>
      <c r="E853" s="504">
        <v>24</v>
      </c>
      <c r="F853" s="505">
        <v>0</v>
      </c>
      <c r="G853" s="506">
        <f>E853*F853</f>
        <v>0</v>
      </c>
      <c r="H853" s="567"/>
    </row>
    <row r="854" spans="1:8" ht="25.5">
      <c r="A854" s="488"/>
      <c r="B854" s="521" t="s">
        <v>1053</v>
      </c>
      <c r="C854" s="1148"/>
      <c r="D854" s="523"/>
      <c r="E854" s="504"/>
      <c r="F854" s="525"/>
      <c r="G854" s="526"/>
      <c r="H854" s="567"/>
    </row>
    <row r="855" spans="1:8">
      <c r="A855" s="488"/>
      <c r="B855" s="521"/>
      <c r="C855" s="1148"/>
      <c r="D855" s="523"/>
      <c r="E855" s="504"/>
      <c r="F855" s="525"/>
      <c r="G855" s="526"/>
      <c r="H855" s="567"/>
    </row>
    <row r="856" spans="1:8" ht="12" customHeight="1">
      <c r="A856" s="488" t="s">
        <v>177</v>
      </c>
      <c r="B856" s="568" t="s">
        <v>1052</v>
      </c>
      <c r="C856" s="1156"/>
      <c r="D856" s="523" t="s">
        <v>296</v>
      </c>
      <c r="E856" s="504">
        <v>1</v>
      </c>
      <c r="F856" s="505">
        <v>0</v>
      </c>
      <c r="G856" s="506">
        <f>E856*F856</f>
        <v>0</v>
      </c>
      <c r="H856" s="567"/>
    </row>
    <row r="857" spans="1:8" ht="12" customHeight="1">
      <c r="A857" s="488"/>
      <c r="B857" s="521" t="s">
        <v>1051</v>
      </c>
      <c r="C857" s="1148"/>
      <c r="D857" s="523"/>
      <c r="E857" s="504"/>
      <c r="F857" s="525"/>
      <c r="G857" s="526"/>
      <c r="H857" s="567"/>
    </row>
    <row r="858" spans="1:8">
      <c r="A858" s="488"/>
      <c r="B858" s="521"/>
      <c r="C858" s="1148"/>
      <c r="D858" s="523"/>
      <c r="E858" s="504"/>
      <c r="F858" s="525"/>
      <c r="G858" s="526"/>
      <c r="H858" s="567"/>
    </row>
    <row r="859" spans="1:8">
      <c r="A859" s="488" t="s">
        <v>176</v>
      </c>
      <c r="B859" s="568" t="s">
        <v>1050</v>
      </c>
      <c r="C859" s="1156"/>
      <c r="D859" s="523" t="s">
        <v>296</v>
      </c>
      <c r="E859" s="504">
        <v>35</v>
      </c>
      <c r="F859" s="505">
        <v>0</v>
      </c>
      <c r="G859" s="506">
        <f>E859*F859</f>
        <v>0</v>
      </c>
      <c r="H859" s="567"/>
    </row>
    <row r="860" spans="1:8">
      <c r="A860" s="488"/>
      <c r="B860" s="521" t="s">
        <v>1049</v>
      </c>
      <c r="C860" s="1148"/>
      <c r="D860" s="523"/>
      <c r="E860" s="504"/>
      <c r="F860" s="525"/>
      <c r="G860" s="526"/>
      <c r="H860" s="567"/>
    </row>
    <row r="861" spans="1:8">
      <c r="A861" s="488"/>
      <c r="B861" s="521"/>
      <c r="C861" s="1148"/>
      <c r="D861" s="523"/>
      <c r="E861" s="504"/>
      <c r="F861" s="525"/>
      <c r="G861" s="526"/>
      <c r="H861" s="567"/>
    </row>
    <row r="862" spans="1:8">
      <c r="A862" s="488" t="s">
        <v>175</v>
      </c>
      <c r="B862" s="568" t="s">
        <v>1048</v>
      </c>
      <c r="C862" s="1156"/>
      <c r="D862" s="523" t="s">
        <v>296</v>
      </c>
      <c r="E862" s="527">
        <v>35</v>
      </c>
      <c r="F862" s="505">
        <v>0</v>
      </c>
      <c r="G862" s="506">
        <f>E862*F862</f>
        <v>0</v>
      </c>
      <c r="H862" s="569"/>
    </row>
    <row r="863" spans="1:8">
      <c r="A863" s="488"/>
      <c r="B863" s="521" t="s">
        <v>1047</v>
      </c>
      <c r="C863" s="1148"/>
      <c r="D863" s="523"/>
      <c r="E863" s="504"/>
      <c r="F863" s="525"/>
      <c r="G863" s="526"/>
      <c r="H863" s="567"/>
    </row>
    <row r="864" spans="1:8">
      <c r="A864" s="488"/>
      <c r="B864" s="521"/>
      <c r="C864" s="1148"/>
      <c r="D864" s="523"/>
      <c r="E864" s="504"/>
      <c r="F864" s="525"/>
      <c r="G864" s="526"/>
      <c r="H864" s="567"/>
    </row>
    <row r="865" spans="1:8">
      <c r="A865" s="488" t="s">
        <v>174</v>
      </c>
      <c r="B865" s="568" t="s">
        <v>1044</v>
      </c>
      <c r="C865" s="1156"/>
      <c r="D865" s="523" t="s">
        <v>296</v>
      </c>
      <c r="E865" s="527">
        <v>300</v>
      </c>
      <c r="F865" s="505">
        <v>0</v>
      </c>
      <c r="G865" s="506">
        <f>E865*F865</f>
        <v>0</v>
      </c>
      <c r="H865" s="567"/>
    </row>
    <row r="866" spans="1:8">
      <c r="A866" s="488"/>
      <c r="B866" s="521" t="s">
        <v>1046</v>
      </c>
      <c r="C866" s="1148"/>
      <c r="D866" s="523"/>
      <c r="E866" s="504"/>
      <c r="F866" s="525"/>
      <c r="G866" s="526"/>
      <c r="H866" s="567"/>
    </row>
    <row r="867" spans="1:8">
      <c r="A867" s="488"/>
      <c r="B867" s="521"/>
      <c r="C867" s="1148"/>
      <c r="D867" s="523"/>
      <c r="E867" s="504"/>
      <c r="F867" s="525"/>
      <c r="G867" s="526"/>
      <c r="H867" s="567"/>
    </row>
    <row r="868" spans="1:8">
      <c r="A868" s="488" t="s">
        <v>173</v>
      </c>
      <c r="B868" s="568" t="s">
        <v>1044</v>
      </c>
      <c r="C868" s="1156"/>
      <c r="D868" s="523" t="s">
        <v>296</v>
      </c>
      <c r="E868" s="504">
        <v>11</v>
      </c>
      <c r="F868" s="505">
        <v>0</v>
      </c>
      <c r="G868" s="506">
        <f>E868*F868</f>
        <v>0</v>
      </c>
      <c r="H868" s="567"/>
    </row>
    <row r="869" spans="1:8">
      <c r="A869" s="488"/>
      <c r="B869" s="521" t="s">
        <v>1045</v>
      </c>
      <c r="C869" s="1148"/>
      <c r="D869" s="523"/>
      <c r="E869" s="504"/>
      <c r="F869" s="525"/>
      <c r="G869" s="526"/>
      <c r="H869" s="567"/>
    </row>
    <row r="870" spans="1:8">
      <c r="A870" s="488"/>
      <c r="B870" s="521"/>
      <c r="C870" s="1148"/>
      <c r="D870" s="523"/>
      <c r="E870" s="504"/>
      <c r="F870" s="525"/>
      <c r="G870" s="526"/>
      <c r="H870" s="567"/>
    </row>
    <row r="871" spans="1:8">
      <c r="A871" s="488" t="s">
        <v>172</v>
      </c>
      <c r="B871" s="568" t="s">
        <v>1044</v>
      </c>
      <c r="C871" s="1156"/>
      <c r="D871" s="523" t="s">
        <v>296</v>
      </c>
      <c r="E871" s="504">
        <v>35</v>
      </c>
      <c r="F871" s="505">
        <v>0</v>
      </c>
      <c r="G871" s="506">
        <f>E871*F871</f>
        <v>0</v>
      </c>
      <c r="H871" s="567"/>
    </row>
    <row r="872" spans="1:8">
      <c r="A872" s="488"/>
      <c r="B872" s="521" t="s">
        <v>1043</v>
      </c>
      <c r="C872" s="1148"/>
      <c r="D872" s="523"/>
      <c r="E872" s="504"/>
      <c r="F872" s="525"/>
      <c r="G872" s="526"/>
      <c r="H872" s="567"/>
    </row>
    <row r="873" spans="1:8">
      <c r="A873" s="488"/>
      <c r="B873" s="521"/>
      <c r="C873" s="1148"/>
      <c r="D873" s="523"/>
      <c r="E873" s="504"/>
      <c r="F873" s="525"/>
      <c r="G873" s="526"/>
      <c r="H873" s="567"/>
    </row>
    <row r="874" spans="1:8">
      <c r="A874" s="488" t="s">
        <v>171</v>
      </c>
      <c r="B874" s="568" t="s">
        <v>1042</v>
      </c>
      <c r="C874" s="1156"/>
      <c r="D874" s="523" t="s">
        <v>380</v>
      </c>
      <c r="E874" s="504">
        <v>1</v>
      </c>
      <c r="F874" s="505">
        <v>0</v>
      </c>
      <c r="G874" s="506">
        <f>E874*F874</f>
        <v>0</v>
      </c>
      <c r="H874" s="567"/>
    </row>
    <row r="875" spans="1:8">
      <c r="A875" s="488"/>
      <c r="B875" s="521" t="s">
        <v>1042</v>
      </c>
      <c r="C875" s="1148"/>
      <c r="D875" s="523"/>
      <c r="E875" s="504"/>
      <c r="F875" s="525"/>
      <c r="G875" s="526"/>
      <c r="H875" s="567"/>
    </row>
    <row r="876" spans="1:8">
      <c r="A876" s="488"/>
      <c r="B876" s="521"/>
      <c r="C876" s="1148"/>
      <c r="D876" s="523"/>
      <c r="E876" s="504"/>
      <c r="F876" s="525"/>
      <c r="G876" s="526"/>
      <c r="H876" s="567"/>
    </row>
    <row r="877" spans="1:8">
      <c r="A877" s="488" t="s">
        <v>170</v>
      </c>
      <c r="B877" s="568" t="s">
        <v>1041</v>
      </c>
      <c r="C877" s="1156"/>
      <c r="D877" s="523" t="s">
        <v>438</v>
      </c>
      <c r="E877" s="504">
        <v>7900</v>
      </c>
      <c r="F877" s="505">
        <v>0</v>
      </c>
      <c r="G877" s="506">
        <f>E877*F877</f>
        <v>0</v>
      </c>
      <c r="H877" s="567"/>
    </row>
    <row r="878" spans="1:8" ht="25.5">
      <c r="A878" s="488"/>
      <c r="B878" s="521" t="s">
        <v>1040</v>
      </c>
      <c r="C878" s="1148"/>
      <c r="D878" s="523"/>
      <c r="E878" s="504"/>
      <c r="F878" s="525"/>
      <c r="G878" s="526"/>
      <c r="H878" s="567"/>
    </row>
    <row r="879" spans="1:8">
      <c r="A879" s="488"/>
      <c r="B879" s="521"/>
      <c r="C879" s="1148"/>
      <c r="D879" s="523"/>
      <c r="E879" s="504"/>
      <c r="F879" s="525"/>
      <c r="G879" s="526"/>
      <c r="H879" s="567"/>
    </row>
    <row r="880" spans="1:8">
      <c r="A880" s="488" t="s">
        <v>169</v>
      </c>
      <c r="B880" s="568" t="s">
        <v>1039</v>
      </c>
      <c r="C880" s="1156"/>
      <c r="D880" s="523" t="s">
        <v>438</v>
      </c>
      <c r="E880" s="504">
        <v>120</v>
      </c>
      <c r="F880" s="505">
        <v>0</v>
      </c>
      <c r="G880" s="506">
        <f>E880*F880</f>
        <v>0</v>
      </c>
      <c r="H880" s="567"/>
    </row>
    <row r="881" spans="1:8" ht="25.5">
      <c r="A881" s="488"/>
      <c r="B881" s="521" t="s">
        <v>1038</v>
      </c>
      <c r="C881" s="1148"/>
      <c r="D881" s="523"/>
      <c r="E881" s="504"/>
      <c r="F881" s="525"/>
      <c r="G881" s="526"/>
      <c r="H881" s="567"/>
    </row>
    <row r="882" spans="1:8">
      <c r="A882" s="488"/>
      <c r="B882" s="521"/>
      <c r="C882" s="1148"/>
      <c r="D882" s="523"/>
      <c r="E882" s="504"/>
      <c r="F882" s="525"/>
      <c r="G882" s="526"/>
      <c r="H882" s="567"/>
    </row>
    <row r="883" spans="1:8">
      <c r="A883" s="488" t="s">
        <v>167</v>
      </c>
      <c r="B883" s="568" t="s">
        <v>1037</v>
      </c>
      <c r="C883" s="1156"/>
      <c r="D883" s="523" t="s">
        <v>438</v>
      </c>
      <c r="E883" s="504">
        <v>120</v>
      </c>
      <c r="F883" s="505">
        <v>0</v>
      </c>
      <c r="G883" s="506">
        <f>E883*F883</f>
        <v>0</v>
      </c>
      <c r="H883" s="567"/>
    </row>
    <row r="884" spans="1:8">
      <c r="A884" s="488"/>
      <c r="B884" s="521" t="s">
        <v>1036</v>
      </c>
      <c r="C884" s="1148"/>
      <c r="D884" s="523"/>
      <c r="E884" s="504"/>
      <c r="F884" s="525"/>
      <c r="G884" s="526"/>
      <c r="H884" s="567"/>
    </row>
    <row r="885" spans="1:8">
      <c r="A885" s="488"/>
      <c r="B885" s="521"/>
      <c r="C885" s="1148"/>
      <c r="D885" s="523"/>
      <c r="E885" s="504"/>
      <c r="F885" s="525"/>
      <c r="G885" s="526"/>
      <c r="H885" s="567"/>
    </row>
    <row r="886" spans="1:8">
      <c r="A886" s="488" t="s">
        <v>193</v>
      </c>
      <c r="B886" s="568" t="s">
        <v>1035</v>
      </c>
      <c r="C886" s="1156"/>
      <c r="D886" s="523" t="s">
        <v>438</v>
      </c>
      <c r="E886" s="504">
        <v>950</v>
      </c>
      <c r="F886" s="505">
        <v>0</v>
      </c>
      <c r="G886" s="506">
        <f>E886*F886</f>
        <v>0</v>
      </c>
      <c r="H886" s="567"/>
    </row>
    <row r="887" spans="1:8">
      <c r="A887" s="488"/>
      <c r="B887" s="521" t="s">
        <v>1034</v>
      </c>
      <c r="C887" s="1148"/>
      <c r="D887" s="523"/>
      <c r="E887" s="504"/>
      <c r="F887" s="525"/>
      <c r="G887" s="526"/>
      <c r="H887" s="567"/>
    </row>
    <row r="888" spans="1:8">
      <c r="A888" s="488"/>
      <c r="B888" s="521"/>
      <c r="C888" s="1148"/>
      <c r="D888" s="523"/>
      <c r="E888" s="504"/>
      <c r="F888" s="525"/>
      <c r="G888" s="526"/>
      <c r="H888" s="567"/>
    </row>
    <row r="889" spans="1:8">
      <c r="A889" s="488" t="s">
        <v>192</v>
      </c>
      <c r="B889" s="568" t="s">
        <v>1033</v>
      </c>
      <c r="C889" s="1156"/>
      <c r="D889" s="523" t="s">
        <v>438</v>
      </c>
      <c r="E889" s="504">
        <v>850</v>
      </c>
      <c r="F889" s="505">
        <v>0</v>
      </c>
      <c r="G889" s="506">
        <f>E889*F889</f>
        <v>0</v>
      </c>
      <c r="H889" s="567"/>
    </row>
    <row r="890" spans="1:8">
      <c r="A890" s="488"/>
      <c r="B890" s="521" t="s">
        <v>1032</v>
      </c>
      <c r="C890" s="1148"/>
      <c r="D890" s="523"/>
      <c r="E890" s="504"/>
      <c r="F890" s="525"/>
      <c r="G890" s="526"/>
      <c r="H890" s="567"/>
    </row>
    <row r="891" spans="1:8">
      <c r="A891" s="488"/>
      <c r="B891" s="521"/>
      <c r="C891" s="1148"/>
      <c r="D891" s="523"/>
      <c r="E891" s="504"/>
      <c r="F891" s="525"/>
      <c r="G891" s="526"/>
      <c r="H891" s="567"/>
    </row>
    <row r="892" spans="1:8">
      <c r="A892" s="488" t="s">
        <v>191</v>
      </c>
      <c r="B892" s="568" t="s">
        <v>1031</v>
      </c>
      <c r="C892" s="1156"/>
      <c r="D892" s="523" t="s">
        <v>438</v>
      </c>
      <c r="E892" s="504">
        <v>480</v>
      </c>
      <c r="F892" s="505">
        <v>0</v>
      </c>
      <c r="G892" s="506">
        <f>E892*F892</f>
        <v>0</v>
      </c>
      <c r="H892" s="567"/>
    </row>
    <row r="893" spans="1:8">
      <c r="A893" s="488"/>
      <c r="B893" s="521" t="s">
        <v>1030</v>
      </c>
      <c r="C893" s="1148"/>
      <c r="D893" s="523"/>
      <c r="E893" s="504"/>
      <c r="F893" s="525"/>
      <c r="G893" s="526"/>
      <c r="H893" s="567"/>
    </row>
    <row r="894" spans="1:8">
      <c r="A894" s="488"/>
      <c r="B894" s="521"/>
      <c r="C894" s="1148"/>
      <c r="D894" s="523"/>
      <c r="E894" s="504"/>
      <c r="F894" s="525"/>
      <c r="G894" s="526"/>
      <c r="H894" s="567"/>
    </row>
    <row r="895" spans="1:8">
      <c r="A895" s="488" t="s">
        <v>190</v>
      </c>
      <c r="B895" s="568" t="s">
        <v>1029</v>
      </c>
      <c r="C895" s="1156"/>
      <c r="D895" s="523" t="s">
        <v>296</v>
      </c>
      <c r="E895" s="504">
        <v>15</v>
      </c>
      <c r="F895" s="505">
        <v>0</v>
      </c>
      <c r="G895" s="506">
        <f>E895*F895</f>
        <v>0</v>
      </c>
      <c r="H895" s="567"/>
    </row>
    <row r="896" spans="1:8">
      <c r="A896" s="488"/>
      <c r="B896" s="521" t="s">
        <v>1028</v>
      </c>
      <c r="C896" s="1148"/>
      <c r="D896" s="523"/>
      <c r="E896" s="504"/>
      <c r="F896" s="525"/>
      <c r="G896" s="526"/>
      <c r="H896" s="567"/>
    </row>
    <row r="897" spans="1:8">
      <c r="A897" s="488"/>
      <c r="B897" s="521"/>
      <c r="C897" s="1148"/>
      <c r="D897" s="523"/>
      <c r="E897" s="504"/>
      <c r="F897" s="525"/>
      <c r="G897" s="526"/>
      <c r="H897" s="567"/>
    </row>
    <row r="898" spans="1:8">
      <c r="A898" s="488" t="s">
        <v>189</v>
      </c>
      <c r="B898" s="512" t="s">
        <v>1020</v>
      </c>
      <c r="C898" s="1144"/>
      <c r="D898" s="523" t="s">
        <v>380</v>
      </c>
      <c r="E898" s="504">
        <v>1</v>
      </c>
      <c r="F898" s="505">
        <v>0</v>
      </c>
      <c r="G898" s="506">
        <f>E898*F898</f>
        <v>0</v>
      </c>
      <c r="H898" s="567"/>
    </row>
    <row r="899" spans="1:8">
      <c r="A899" s="488"/>
      <c r="B899" s="511" t="s">
        <v>1027</v>
      </c>
      <c r="C899" s="1143"/>
      <c r="D899" s="523"/>
      <c r="E899" s="504"/>
      <c r="F899" s="525"/>
      <c r="G899" s="526"/>
      <c r="H899" s="567"/>
    </row>
    <row r="900" spans="1:8">
      <c r="A900" s="488"/>
      <c r="B900" s="511"/>
      <c r="C900" s="1143"/>
      <c r="D900" s="523"/>
      <c r="E900" s="504"/>
      <c r="F900" s="525"/>
      <c r="G900" s="526"/>
      <c r="H900" s="567"/>
    </row>
    <row r="901" spans="1:8">
      <c r="A901" s="488" t="s">
        <v>188</v>
      </c>
      <c r="B901" s="512" t="s">
        <v>1020</v>
      </c>
      <c r="C901" s="1144"/>
      <c r="D901" s="523" t="s">
        <v>380</v>
      </c>
      <c r="E901" s="504">
        <v>1</v>
      </c>
      <c r="F901" s="505">
        <v>0</v>
      </c>
      <c r="G901" s="506">
        <f>E901*F901</f>
        <v>0</v>
      </c>
      <c r="H901" s="567"/>
    </row>
    <row r="902" spans="1:8" ht="25.5">
      <c r="A902" s="488"/>
      <c r="B902" s="511" t="s">
        <v>1026</v>
      </c>
      <c r="C902" s="1143"/>
      <c r="D902" s="523"/>
      <c r="E902" s="504"/>
      <c r="F902" s="525"/>
      <c r="G902" s="526"/>
      <c r="H902" s="567"/>
    </row>
    <row r="903" spans="1:8">
      <c r="A903" s="488"/>
      <c r="B903" s="511"/>
      <c r="C903" s="1143"/>
      <c r="D903" s="523"/>
      <c r="E903" s="504"/>
      <c r="F903" s="525"/>
      <c r="G903" s="526"/>
      <c r="H903" s="567"/>
    </row>
    <row r="904" spans="1:8">
      <c r="A904" s="488" t="s">
        <v>187</v>
      </c>
      <c r="B904" s="512" t="s">
        <v>1020</v>
      </c>
      <c r="C904" s="1144"/>
      <c r="D904" s="523" t="s">
        <v>380</v>
      </c>
      <c r="E904" s="504">
        <v>1</v>
      </c>
      <c r="F904" s="505">
        <v>0</v>
      </c>
      <c r="G904" s="506">
        <f>E904*F904</f>
        <v>0</v>
      </c>
      <c r="H904" s="567"/>
    </row>
    <row r="905" spans="1:8" ht="28.15" customHeight="1">
      <c r="A905" s="488"/>
      <c r="B905" s="511" t="s">
        <v>1025</v>
      </c>
      <c r="C905" s="1143"/>
      <c r="D905" s="523"/>
      <c r="E905" s="504"/>
      <c r="F905" s="525"/>
      <c r="G905" s="526"/>
      <c r="H905" s="567"/>
    </row>
    <row r="906" spans="1:8">
      <c r="A906" s="488"/>
      <c r="B906" s="511"/>
      <c r="C906" s="1143"/>
      <c r="D906" s="523"/>
      <c r="E906" s="504"/>
      <c r="F906" s="525"/>
      <c r="G906" s="526"/>
      <c r="H906" s="567"/>
    </row>
    <row r="907" spans="1:8">
      <c r="A907" s="488" t="s">
        <v>186</v>
      </c>
      <c r="B907" s="512" t="s">
        <v>1020</v>
      </c>
      <c r="C907" s="1144"/>
      <c r="D907" s="523" t="s">
        <v>380</v>
      </c>
      <c r="E907" s="504">
        <v>1</v>
      </c>
      <c r="F907" s="505">
        <v>0</v>
      </c>
      <c r="G907" s="506">
        <f>E907*F907</f>
        <v>0</v>
      </c>
      <c r="H907" s="567"/>
    </row>
    <row r="908" spans="1:8" ht="38.25">
      <c r="A908" s="488"/>
      <c r="B908" s="511" t="s">
        <v>1024</v>
      </c>
      <c r="C908" s="1143"/>
      <c r="D908" s="523"/>
      <c r="E908" s="504"/>
      <c r="F908" s="525"/>
      <c r="G908" s="526"/>
      <c r="H908" s="567"/>
    </row>
    <row r="909" spans="1:8">
      <c r="A909" s="488"/>
      <c r="B909" s="511"/>
      <c r="C909" s="1143"/>
      <c r="D909" s="523"/>
      <c r="E909" s="504"/>
      <c r="F909" s="525"/>
      <c r="G909" s="526"/>
      <c r="H909" s="567"/>
    </row>
    <row r="910" spans="1:8">
      <c r="A910" s="488" t="s">
        <v>185</v>
      </c>
      <c r="B910" s="512" t="s">
        <v>1020</v>
      </c>
      <c r="C910" s="1144"/>
      <c r="D910" s="523" t="s">
        <v>380</v>
      </c>
      <c r="E910" s="504">
        <v>1</v>
      </c>
      <c r="F910" s="505">
        <v>0</v>
      </c>
      <c r="G910" s="506">
        <f>E910*F910</f>
        <v>0</v>
      </c>
      <c r="H910" s="567"/>
    </row>
    <row r="911" spans="1:8">
      <c r="A911" s="488"/>
      <c r="B911" s="511" t="s">
        <v>1023</v>
      </c>
      <c r="C911" s="1143"/>
      <c r="D911" s="523"/>
      <c r="E911" s="504"/>
      <c r="F911" s="525"/>
      <c r="G911" s="526"/>
      <c r="H911" s="567"/>
    </row>
    <row r="912" spans="1:8">
      <c r="A912" s="488"/>
      <c r="B912" s="511"/>
      <c r="C912" s="1143"/>
      <c r="D912" s="523"/>
      <c r="E912" s="504"/>
      <c r="F912" s="525"/>
      <c r="G912" s="526"/>
      <c r="H912" s="567"/>
    </row>
    <row r="913" spans="1:10">
      <c r="A913" s="488" t="s">
        <v>184</v>
      </c>
      <c r="B913" s="512" t="s">
        <v>1020</v>
      </c>
      <c r="C913" s="1144"/>
      <c r="D913" s="523" t="s">
        <v>380</v>
      </c>
      <c r="E913" s="504">
        <v>1</v>
      </c>
      <c r="F913" s="505">
        <v>0</v>
      </c>
      <c r="G913" s="506">
        <f>E913*F913</f>
        <v>0</v>
      </c>
      <c r="H913" s="567"/>
    </row>
    <row r="914" spans="1:10">
      <c r="A914" s="488"/>
      <c r="B914" s="511" t="s">
        <v>1022</v>
      </c>
      <c r="C914" s="1143"/>
      <c r="D914" s="523"/>
      <c r="E914" s="504"/>
      <c r="F914" s="525"/>
      <c r="G914" s="526"/>
      <c r="H914" s="567"/>
    </row>
    <row r="915" spans="1:10">
      <c r="A915" s="488"/>
      <c r="B915" s="511"/>
      <c r="C915" s="1143"/>
      <c r="D915" s="523"/>
      <c r="E915" s="504"/>
      <c r="F915" s="525"/>
      <c r="G915" s="526"/>
      <c r="H915" s="567"/>
    </row>
    <row r="916" spans="1:10">
      <c r="A916" s="488" t="s">
        <v>183</v>
      </c>
      <c r="B916" s="512" t="s">
        <v>1020</v>
      </c>
      <c r="C916" s="1144"/>
      <c r="D916" s="523" t="s">
        <v>380</v>
      </c>
      <c r="E916" s="504">
        <v>1</v>
      </c>
      <c r="F916" s="505">
        <v>0</v>
      </c>
      <c r="G916" s="506">
        <f>E916*F916</f>
        <v>0</v>
      </c>
      <c r="H916" s="567"/>
    </row>
    <row r="917" spans="1:10" ht="25.5">
      <c r="A917" s="488"/>
      <c r="B917" s="511" t="s">
        <v>1021</v>
      </c>
      <c r="C917" s="1143"/>
      <c r="D917" s="523"/>
      <c r="E917" s="504"/>
      <c r="F917" s="525"/>
      <c r="G917" s="526"/>
      <c r="H917" s="567"/>
    </row>
    <row r="918" spans="1:10">
      <c r="A918" s="488"/>
      <c r="B918" s="511"/>
      <c r="C918" s="1143"/>
      <c r="D918" s="523"/>
      <c r="E918" s="504"/>
      <c r="F918" s="525"/>
      <c r="G918" s="526"/>
      <c r="H918" s="567"/>
    </row>
    <row r="919" spans="1:10">
      <c r="A919" s="488" t="s">
        <v>182</v>
      </c>
      <c r="B919" s="512" t="s">
        <v>1020</v>
      </c>
      <c r="C919" s="1144"/>
      <c r="D919" s="523" t="s">
        <v>380</v>
      </c>
      <c r="E919" s="504">
        <v>1</v>
      </c>
      <c r="F919" s="505">
        <v>0</v>
      </c>
      <c r="G919" s="506">
        <f>E919*F919</f>
        <v>0</v>
      </c>
      <c r="H919" s="567"/>
    </row>
    <row r="920" spans="1:10" ht="25.5">
      <c r="A920" s="488"/>
      <c r="B920" s="511" t="s">
        <v>1019</v>
      </c>
      <c r="C920" s="1143"/>
      <c r="D920" s="523"/>
      <c r="E920" s="504"/>
      <c r="F920" s="525"/>
      <c r="G920" s="526"/>
      <c r="H920" s="567"/>
    </row>
    <row r="921" spans="1:10">
      <c r="A921" s="488"/>
      <c r="B921" s="511"/>
      <c r="C921" s="1143"/>
      <c r="D921" s="523"/>
      <c r="E921" s="504"/>
      <c r="F921" s="525"/>
      <c r="G921" s="526"/>
      <c r="H921" s="567"/>
    </row>
    <row r="922" spans="1:10">
      <c r="A922" s="488" t="s">
        <v>181</v>
      </c>
      <c r="B922" s="512" t="s">
        <v>1018</v>
      </c>
      <c r="C922" s="1144"/>
      <c r="D922" s="523" t="s">
        <v>380</v>
      </c>
      <c r="E922" s="504">
        <v>1</v>
      </c>
      <c r="F922" s="505">
        <v>0</v>
      </c>
      <c r="G922" s="506">
        <f>E922*F922</f>
        <v>0</v>
      </c>
      <c r="H922" s="567"/>
    </row>
    <row r="923" spans="1:10" ht="25.5">
      <c r="A923" s="488"/>
      <c r="B923" s="511" t="s">
        <v>1017</v>
      </c>
      <c r="C923" s="1143"/>
      <c r="D923" s="523"/>
      <c r="E923" s="504"/>
      <c r="F923" s="525"/>
      <c r="G923" s="526"/>
    </row>
    <row r="924" spans="1:10">
      <c r="A924" s="488"/>
      <c r="B924" s="496"/>
      <c r="C924" s="496"/>
      <c r="D924" s="523"/>
      <c r="E924" s="524"/>
      <c r="F924" s="525"/>
      <c r="G924" s="526"/>
    </row>
    <row r="925" spans="1:10">
      <c r="A925" s="529"/>
      <c r="B925" s="530" t="s">
        <v>1016</v>
      </c>
      <c r="C925" s="530"/>
      <c r="D925" s="531"/>
      <c r="E925" s="532"/>
      <c r="F925" s="533"/>
      <c r="G925" s="534">
        <f>SUM(G826:G924)</f>
        <v>0</v>
      </c>
      <c r="J925" s="486"/>
    </row>
    <row r="926" spans="1:10">
      <c r="A926" s="488"/>
      <c r="B926" s="496"/>
      <c r="C926" s="496"/>
      <c r="D926" s="523"/>
      <c r="E926" s="504"/>
      <c r="F926" s="525"/>
      <c r="G926" s="526"/>
    </row>
    <row r="927" spans="1:10">
      <c r="A927" s="498" t="s">
        <v>1015</v>
      </c>
      <c r="B927" s="490" t="s">
        <v>852</v>
      </c>
      <c r="C927" s="490"/>
      <c r="D927" s="523"/>
      <c r="E927" s="524"/>
      <c r="F927" s="525"/>
      <c r="G927" s="526"/>
    </row>
    <row r="928" spans="1:10">
      <c r="A928" s="488"/>
      <c r="B928" s="498"/>
      <c r="C928" s="498"/>
      <c r="D928" s="523"/>
      <c r="E928" s="524"/>
      <c r="F928" s="525"/>
      <c r="G928" s="526"/>
    </row>
    <row r="929" spans="1:7">
      <c r="A929" s="488"/>
      <c r="B929" s="498" t="s">
        <v>1014</v>
      </c>
      <c r="C929" s="498"/>
      <c r="D929" s="523"/>
      <c r="E929" s="524"/>
      <c r="F929" s="525"/>
      <c r="G929" s="526"/>
    </row>
    <row r="930" spans="1:7">
      <c r="A930" s="488"/>
      <c r="B930" s="558"/>
      <c r="C930" s="1155"/>
      <c r="D930" s="523"/>
      <c r="E930" s="524"/>
      <c r="F930" s="525"/>
      <c r="G930" s="526"/>
    </row>
    <row r="931" spans="1:7">
      <c r="A931" s="488" t="s">
        <v>194</v>
      </c>
      <c r="B931" s="570" t="s">
        <v>1013</v>
      </c>
      <c r="C931" s="1157"/>
      <c r="D931" s="523" t="s">
        <v>380</v>
      </c>
      <c r="E931" s="542">
        <v>1</v>
      </c>
      <c r="F931" s="505">
        <v>0</v>
      </c>
      <c r="G931" s="506">
        <f>E931*F931</f>
        <v>0</v>
      </c>
    </row>
    <row r="932" spans="1:7" ht="51">
      <c r="A932" s="488"/>
      <c r="B932" s="570" t="s">
        <v>1012</v>
      </c>
      <c r="C932" s="1157"/>
      <c r="D932" s="523" t="s">
        <v>296</v>
      </c>
      <c r="E932" s="504">
        <v>1</v>
      </c>
      <c r="F932" s="525"/>
      <c r="G932" s="526"/>
    </row>
    <row r="933" spans="1:7" ht="38.25">
      <c r="A933" s="488"/>
      <c r="B933" s="570" t="s">
        <v>1011</v>
      </c>
      <c r="C933" s="1157"/>
      <c r="D933" s="523" t="s">
        <v>296</v>
      </c>
      <c r="E933" s="504">
        <v>1</v>
      </c>
      <c r="F933" s="525"/>
      <c r="G933" s="526"/>
    </row>
    <row r="934" spans="1:7" ht="25.5">
      <c r="A934" s="549"/>
      <c r="B934" s="570" t="s">
        <v>1010</v>
      </c>
      <c r="C934" s="1157"/>
      <c r="D934" s="523" t="s">
        <v>296</v>
      </c>
      <c r="E934" s="504">
        <v>1</v>
      </c>
      <c r="F934" s="525"/>
      <c r="G934" s="526"/>
    </row>
    <row r="935" spans="1:7" ht="38.25">
      <c r="A935" s="488"/>
      <c r="B935" s="570" t="s">
        <v>1009</v>
      </c>
      <c r="C935" s="1157"/>
      <c r="D935" s="523" t="s">
        <v>296</v>
      </c>
      <c r="E935" s="504">
        <v>1</v>
      </c>
      <c r="F935" s="525"/>
      <c r="G935" s="526"/>
    </row>
    <row r="936" spans="1:7" ht="25.5">
      <c r="A936" s="549"/>
      <c r="B936" s="570" t="s">
        <v>1008</v>
      </c>
      <c r="C936" s="1157"/>
      <c r="D936" s="523" t="s">
        <v>296</v>
      </c>
      <c r="E936" s="504">
        <v>1</v>
      </c>
      <c r="F936" s="525"/>
      <c r="G936" s="526"/>
    </row>
    <row r="937" spans="1:7" ht="25.5">
      <c r="A937" s="488"/>
      <c r="B937" s="570" t="s">
        <v>1007</v>
      </c>
      <c r="C937" s="1157"/>
      <c r="D937" s="523" t="s">
        <v>296</v>
      </c>
      <c r="E937" s="504">
        <v>1</v>
      </c>
      <c r="F937" s="525"/>
      <c r="G937" s="526"/>
    </row>
    <row r="938" spans="1:7">
      <c r="A938" s="488"/>
      <c r="B938" s="570" t="s">
        <v>1006</v>
      </c>
      <c r="C938" s="1157"/>
      <c r="D938" s="523"/>
      <c r="E938" s="504"/>
      <c r="F938" s="525"/>
      <c r="G938" s="526"/>
    </row>
    <row r="939" spans="1:7">
      <c r="A939" s="488"/>
      <c r="B939" s="522"/>
      <c r="C939" s="1154"/>
      <c r="D939" s="523"/>
      <c r="E939" s="504"/>
      <c r="F939" s="525"/>
      <c r="G939" s="526"/>
    </row>
    <row r="940" spans="1:7" ht="25.5">
      <c r="A940" s="488" t="s">
        <v>180</v>
      </c>
      <c r="B940" s="570" t="s">
        <v>1005</v>
      </c>
      <c r="C940" s="1157"/>
      <c r="D940" s="523" t="s">
        <v>296</v>
      </c>
      <c r="E940" s="542">
        <v>1</v>
      </c>
      <c r="F940" s="505">
        <v>0</v>
      </c>
      <c r="G940" s="506">
        <f>E940*F940</f>
        <v>0</v>
      </c>
    </row>
    <row r="941" spans="1:7">
      <c r="A941" s="488"/>
      <c r="B941" s="522"/>
      <c r="C941" s="1154"/>
      <c r="D941" s="523"/>
      <c r="E941" s="542"/>
      <c r="F941" s="505"/>
      <c r="G941" s="506"/>
    </row>
    <row r="942" spans="1:7">
      <c r="A942" s="488" t="s">
        <v>785</v>
      </c>
      <c r="B942" s="570" t="s">
        <v>1004</v>
      </c>
      <c r="C942" s="1157"/>
      <c r="D942" s="523"/>
      <c r="E942" s="523"/>
      <c r="F942" s="525"/>
      <c r="G942" s="526"/>
    </row>
    <row r="943" spans="1:7" ht="25.5">
      <c r="A943" s="488"/>
      <c r="B943" s="570" t="s">
        <v>1003</v>
      </c>
      <c r="C943" s="1157"/>
      <c r="D943" s="523" t="s">
        <v>296</v>
      </c>
      <c r="E943" s="542">
        <v>83</v>
      </c>
      <c r="F943" s="505">
        <v>0</v>
      </c>
      <c r="G943" s="506">
        <f>E943*F943</f>
        <v>0</v>
      </c>
    </row>
    <row r="944" spans="1:7" ht="25.5">
      <c r="A944" s="488"/>
      <c r="B944" s="570" t="s">
        <v>1002</v>
      </c>
      <c r="C944" s="1157"/>
      <c r="D944" s="523" t="s">
        <v>296</v>
      </c>
      <c r="E944" s="542">
        <v>10</v>
      </c>
      <c r="F944" s="505">
        <v>0</v>
      </c>
      <c r="G944" s="506">
        <f>E944*F944</f>
        <v>0</v>
      </c>
    </row>
    <row r="945" spans="1:10" ht="25.5">
      <c r="A945" s="488"/>
      <c r="B945" s="570" t="s">
        <v>1001</v>
      </c>
      <c r="C945" s="1157"/>
      <c r="D945" s="523" t="s">
        <v>296</v>
      </c>
      <c r="E945" s="542">
        <v>21</v>
      </c>
      <c r="F945" s="505">
        <v>0</v>
      </c>
      <c r="G945" s="506">
        <f>E945*F945</f>
        <v>0</v>
      </c>
    </row>
    <row r="946" spans="1:10">
      <c r="A946" s="488"/>
      <c r="B946" s="522"/>
      <c r="C946" s="1154"/>
      <c r="D946" s="523"/>
      <c r="E946" s="523"/>
      <c r="F946" s="525"/>
      <c r="G946" s="526"/>
    </row>
    <row r="947" spans="1:10">
      <c r="A947" s="488" t="s">
        <v>782</v>
      </c>
      <c r="B947" s="570" t="s">
        <v>1000</v>
      </c>
      <c r="C947" s="1157"/>
      <c r="D947" s="523"/>
      <c r="E947" s="523"/>
      <c r="F947" s="525"/>
      <c r="G947" s="526"/>
    </row>
    <row r="948" spans="1:10" ht="25.5">
      <c r="A948" s="571" t="s">
        <v>868</v>
      </c>
      <c r="B948" s="570" t="s">
        <v>999</v>
      </c>
      <c r="C948" s="1157"/>
      <c r="D948" s="523" t="s">
        <v>438</v>
      </c>
      <c r="E948" s="542">
        <v>2900</v>
      </c>
      <c r="F948" s="505">
        <v>0</v>
      </c>
      <c r="G948" s="506">
        <f>E948*F948</f>
        <v>0</v>
      </c>
    </row>
    <row r="949" spans="1:10" ht="25.5">
      <c r="A949" s="571" t="s">
        <v>868</v>
      </c>
      <c r="B949" s="570" t="s">
        <v>998</v>
      </c>
      <c r="C949" s="1157"/>
      <c r="D949" s="523" t="s">
        <v>438</v>
      </c>
      <c r="E949" s="542">
        <v>180</v>
      </c>
      <c r="F949" s="505">
        <v>0</v>
      </c>
      <c r="G949" s="506">
        <f>E949*F949</f>
        <v>0</v>
      </c>
    </row>
    <row r="950" spans="1:10">
      <c r="A950" s="571" t="s">
        <v>868</v>
      </c>
      <c r="B950" s="570" t="s">
        <v>997</v>
      </c>
      <c r="C950" s="1157"/>
      <c r="D950" s="523" t="s">
        <v>438</v>
      </c>
      <c r="E950" s="542">
        <v>120</v>
      </c>
      <c r="F950" s="505">
        <v>0</v>
      </c>
      <c r="G950" s="506">
        <f>E950*F950</f>
        <v>0</v>
      </c>
    </row>
    <row r="951" spans="1:10">
      <c r="A951" s="571" t="s">
        <v>868</v>
      </c>
      <c r="B951" s="570" t="s">
        <v>996</v>
      </c>
      <c r="C951" s="1157"/>
      <c r="D951" s="523" t="s">
        <v>380</v>
      </c>
      <c r="E951" s="542">
        <v>1</v>
      </c>
      <c r="F951" s="505">
        <v>0</v>
      </c>
      <c r="G951" s="506">
        <f t="shared" ref="G951:G956" si="3">E951*F951</f>
        <v>0</v>
      </c>
    </row>
    <row r="952" spans="1:10">
      <c r="A952" s="571" t="s">
        <v>868</v>
      </c>
      <c r="B952" s="570" t="s">
        <v>995</v>
      </c>
      <c r="C952" s="1157"/>
      <c r="D952" s="523" t="s">
        <v>296</v>
      </c>
      <c r="E952" s="542">
        <v>83</v>
      </c>
      <c r="F952" s="505">
        <v>0</v>
      </c>
      <c r="G952" s="506">
        <f t="shared" si="3"/>
        <v>0</v>
      </c>
    </row>
    <row r="953" spans="1:10" ht="25.5">
      <c r="A953" s="571" t="s">
        <v>868</v>
      </c>
      <c r="B953" s="570" t="s">
        <v>994</v>
      </c>
      <c r="C953" s="1157"/>
      <c r="D953" s="523" t="s">
        <v>296</v>
      </c>
      <c r="E953" s="542">
        <v>10</v>
      </c>
      <c r="F953" s="505">
        <v>0</v>
      </c>
      <c r="G953" s="506">
        <f t="shared" si="3"/>
        <v>0</v>
      </c>
    </row>
    <row r="954" spans="1:10" ht="25.5">
      <c r="A954" s="571" t="s">
        <v>868</v>
      </c>
      <c r="B954" s="570" t="s">
        <v>993</v>
      </c>
      <c r="C954" s="1157"/>
      <c r="D954" s="523" t="s">
        <v>296</v>
      </c>
      <c r="E954" s="542">
        <v>21</v>
      </c>
      <c r="F954" s="505">
        <v>0</v>
      </c>
      <c r="G954" s="506">
        <f t="shared" si="3"/>
        <v>0</v>
      </c>
    </row>
    <row r="955" spans="1:10">
      <c r="A955" s="571" t="s">
        <v>868</v>
      </c>
      <c r="B955" s="570" t="s">
        <v>992</v>
      </c>
      <c r="C955" s="1157"/>
      <c r="D955" s="523" t="s">
        <v>438</v>
      </c>
      <c r="E955" s="542">
        <v>1900</v>
      </c>
      <c r="F955" s="505">
        <v>0</v>
      </c>
      <c r="G955" s="506">
        <f>E955*F955</f>
        <v>0</v>
      </c>
    </row>
    <row r="956" spans="1:10" ht="25.5">
      <c r="A956" s="571" t="s">
        <v>868</v>
      </c>
      <c r="B956" s="570" t="s">
        <v>991</v>
      </c>
      <c r="C956" s="1157"/>
      <c r="D956" s="523" t="s">
        <v>380</v>
      </c>
      <c r="E956" s="542">
        <v>1</v>
      </c>
      <c r="F956" s="505">
        <v>0</v>
      </c>
      <c r="G956" s="506">
        <f t="shared" si="3"/>
        <v>0</v>
      </c>
    </row>
    <row r="957" spans="1:10">
      <c r="A957" s="571"/>
      <c r="B957" s="570"/>
      <c r="C957" s="1157"/>
      <c r="D957" s="523"/>
      <c r="E957" s="542"/>
      <c r="F957" s="505"/>
      <c r="G957" s="506"/>
    </row>
    <row r="958" spans="1:10" ht="51">
      <c r="A958" s="488" t="s">
        <v>779</v>
      </c>
      <c r="B958" s="522" t="s">
        <v>990</v>
      </c>
      <c r="C958" s="1154"/>
      <c r="D958" s="523" t="s">
        <v>380</v>
      </c>
      <c r="E958" s="542">
        <v>1</v>
      </c>
      <c r="F958" s="505">
        <v>0</v>
      </c>
      <c r="G958" s="506">
        <f>E958*F958</f>
        <v>0</v>
      </c>
    </row>
    <row r="959" spans="1:10">
      <c r="A959" s="488"/>
      <c r="B959" s="498"/>
      <c r="C959" s="1158"/>
      <c r="D959" s="523"/>
      <c r="E959" s="524"/>
      <c r="F959" s="525"/>
      <c r="G959" s="526"/>
    </row>
    <row r="960" spans="1:10" ht="25.5">
      <c r="A960" s="515"/>
      <c r="B960" s="516" t="s">
        <v>989</v>
      </c>
      <c r="C960" s="1159"/>
      <c r="D960" s="517"/>
      <c r="E960" s="518"/>
      <c r="F960" s="519"/>
      <c r="G960" s="520">
        <f>SUM(G931:G959)</f>
        <v>0</v>
      </c>
      <c r="J960" s="486"/>
    </row>
    <row r="961" spans="1:7">
      <c r="A961" s="488"/>
      <c r="B961" s="498"/>
      <c r="C961" s="1158"/>
      <c r="D961" s="523"/>
      <c r="E961" s="524"/>
      <c r="F961" s="525"/>
      <c r="G961" s="526"/>
    </row>
    <row r="962" spans="1:7">
      <c r="A962" s="488"/>
      <c r="B962" s="498" t="s">
        <v>988</v>
      </c>
      <c r="C962" s="1158"/>
      <c r="D962" s="523"/>
      <c r="E962" s="524"/>
      <c r="F962" s="525"/>
      <c r="G962" s="526"/>
    </row>
    <row r="963" spans="1:7">
      <c r="A963" s="488"/>
      <c r="B963" s="498"/>
      <c r="C963" s="1158"/>
      <c r="D963" s="523"/>
      <c r="E963" s="524"/>
      <c r="F963" s="525"/>
      <c r="G963" s="526"/>
    </row>
    <row r="964" spans="1:7" ht="25.5">
      <c r="A964" s="488" t="s">
        <v>194</v>
      </c>
      <c r="B964" s="513" t="s">
        <v>3332</v>
      </c>
      <c r="C964" s="1145"/>
      <c r="D964" s="523" t="s">
        <v>296</v>
      </c>
      <c r="E964" s="542">
        <v>1</v>
      </c>
      <c r="F964" s="505">
        <v>0</v>
      </c>
      <c r="G964" s="506">
        <f>E964*F964</f>
        <v>0</v>
      </c>
    </row>
    <row r="965" spans="1:7">
      <c r="A965" s="488"/>
      <c r="B965" s="513"/>
      <c r="C965" s="1145"/>
      <c r="D965" s="523"/>
      <c r="E965" s="524"/>
      <c r="F965" s="525"/>
      <c r="G965" s="526"/>
    </row>
    <row r="966" spans="1:7">
      <c r="A966" s="488"/>
      <c r="B966" s="572" t="s">
        <v>987</v>
      </c>
      <c r="C966" s="1160"/>
      <c r="D966" s="523" t="s">
        <v>296</v>
      </c>
      <c r="E966" s="542">
        <v>1</v>
      </c>
      <c r="F966" s="505">
        <v>0</v>
      </c>
      <c r="G966" s="506">
        <f>E966*F966</f>
        <v>0</v>
      </c>
    </row>
    <row r="967" spans="1:7">
      <c r="A967" s="488"/>
      <c r="B967" s="572"/>
      <c r="C967" s="1160"/>
      <c r="D967" s="523"/>
      <c r="E967" s="524"/>
      <c r="F967" s="525"/>
      <c r="G967" s="526"/>
    </row>
    <row r="968" spans="1:7" ht="63.75">
      <c r="A968" s="488" t="s">
        <v>180</v>
      </c>
      <c r="B968" s="513" t="s">
        <v>986</v>
      </c>
      <c r="C968" s="1145"/>
      <c r="D968" s="523" t="s">
        <v>296</v>
      </c>
      <c r="E968" s="542">
        <v>1</v>
      </c>
      <c r="F968" s="505">
        <v>0</v>
      </c>
      <c r="G968" s="506">
        <f>E968*F968</f>
        <v>0</v>
      </c>
    </row>
    <row r="969" spans="1:7">
      <c r="A969" s="488"/>
      <c r="B969" s="513"/>
      <c r="C969" s="1145"/>
      <c r="D969" s="523"/>
      <c r="E969" s="542"/>
      <c r="F969" s="505"/>
      <c r="G969" s="506"/>
    </row>
    <row r="970" spans="1:7">
      <c r="A970" s="488" t="s">
        <v>785</v>
      </c>
      <c r="B970" s="513" t="s">
        <v>3333</v>
      </c>
      <c r="C970" s="1145"/>
      <c r="D970" s="523" t="s">
        <v>380</v>
      </c>
      <c r="E970" s="542">
        <v>1</v>
      </c>
      <c r="F970" s="505">
        <v>0</v>
      </c>
      <c r="G970" s="506">
        <f>E970*F970</f>
        <v>0</v>
      </c>
    </row>
    <row r="971" spans="1:7" ht="76.5">
      <c r="A971" s="488"/>
      <c r="B971" s="513" t="s">
        <v>3334</v>
      </c>
      <c r="C971" s="1145"/>
      <c r="D971" s="523"/>
      <c r="E971" s="524"/>
      <c r="F971" s="525"/>
      <c r="G971" s="526"/>
    </row>
    <row r="972" spans="1:7">
      <c r="A972" s="488"/>
      <c r="B972" s="513"/>
      <c r="C972" s="1145"/>
      <c r="D972" s="523"/>
      <c r="E972" s="524"/>
      <c r="F972" s="525"/>
      <c r="G972" s="526"/>
    </row>
    <row r="973" spans="1:7">
      <c r="A973" s="488" t="s">
        <v>782</v>
      </c>
      <c r="B973" s="572" t="s">
        <v>985</v>
      </c>
      <c r="C973" s="1160"/>
      <c r="D973" s="523"/>
      <c r="E973" s="542"/>
      <c r="F973" s="505"/>
      <c r="G973" s="506"/>
    </row>
    <row r="974" spans="1:7">
      <c r="A974" s="488"/>
      <c r="B974" s="572"/>
      <c r="C974" s="1160"/>
      <c r="D974" s="523"/>
      <c r="E974" s="524"/>
      <c r="F974" s="525"/>
      <c r="G974" s="526"/>
    </row>
    <row r="975" spans="1:7">
      <c r="A975" s="571" t="s">
        <v>868</v>
      </c>
      <c r="B975" s="572" t="s">
        <v>984</v>
      </c>
      <c r="C975" s="1160"/>
      <c r="D975" s="523" t="s">
        <v>296</v>
      </c>
      <c r="E975" s="542">
        <v>1</v>
      </c>
      <c r="F975" s="505">
        <v>0</v>
      </c>
      <c r="G975" s="506">
        <f>E975*F975</f>
        <v>0</v>
      </c>
    </row>
    <row r="976" spans="1:7">
      <c r="A976" s="488"/>
      <c r="B976" s="572"/>
      <c r="C976" s="1160"/>
      <c r="D976" s="523"/>
      <c r="E976" s="524"/>
      <c r="F976" s="525"/>
      <c r="G976" s="526"/>
    </row>
    <row r="977" spans="1:10">
      <c r="A977" s="571" t="s">
        <v>868</v>
      </c>
      <c r="B977" s="572" t="s">
        <v>983</v>
      </c>
      <c r="C977" s="1160"/>
      <c r="D977" s="523" t="s">
        <v>438</v>
      </c>
      <c r="E977" s="542">
        <v>15</v>
      </c>
      <c r="F977" s="505">
        <v>0</v>
      </c>
      <c r="G977" s="506">
        <f>E977*F977</f>
        <v>0</v>
      </c>
    </row>
    <row r="978" spans="1:10">
      <c r="A978" s="488"/>
      <c r="B978" s="572"/>
      <c r="C978" s="1160"/>
      <c r="D978" s="523"/>
      <c r="E978" s="524"/>
      <c r="F978" s="525"/>
      <c r="G978" s="526"/>
    </row>
    <row r="979" spans="1:10">
      <c r="A979" s="571" t="s">
        <v>868</v>
      </c>
      <c r="B979" s="572" t="s">
        <v>982</v>
      </c>
      <c r="C979" s="1160"/>
      <c r="D979" s="523" t="s">
        <v>296</v>
      </c>
      <c r="E979" s="542">
        <v>1</v>
      </c>
      <c r="F979" s="505">
        <v>0</v>
      </c>
      <c r="G979" s="506">
        <f>E979*F979</f>
        <v>0</v>
      </c>
    </row>
    <row r="980" spans="1:10">
      <c r="A980" s="488"/>
      <c r="B980" s="572"/>
      <c r="C980" s="1160"/>
      <c r="D980" s="523"/>
      <c r="E980" s="524"/>
      <c r="F980" s="525"/>
      <c r="G980" s="526"/>
    </row>
    <row r="981" spans="1:10">
      <c r="A981" s="488" t="s">
        <v>779</v>
      </c>
      <c r="B981" s="572" t="s">
        <v>981</v>
      </c>
      <c r="C981" s="1160"/>
      <c r="D981" s="523" t="s">
        <v>380</v>
      </c>
      <c r="E981" s="542">
        <v>1</v>
      </c>
      <c r="F981" s="505">
        <v>0</v>
      </c>
      <c r="G981" s="506">
        <f>E981*F981</f>
        <v>0</v>
      </c>
    </row>
    <row r="982" spans="1:10">
      <c r="A982" s="488"/>
      <c r="B982" s="572"/>
      <c r="C982" s="1160"/>
      <c r="D982" s="523"/>
      <c r="E982" s="524"/>
      <c r="F982" s="525"/>
      <c r="G982" s="526"/>
    </row>
    <row r="983" spans="1:10">
      <c r="A983" s="488" t="s">
        <v>858</v>
      </c>
      <c r="B983" s="572" t="s">
        <v>980</v>
      </c>
      <c r="C983" s="1160"/>
      <c r="D983" s="523" t="s">
        <v>380</v>
      </c>
      <c r="E983" s="542">
        <v>1</v>
      </c>
      <c r="F983" s="505">
        <v>0</v>
      </c>
      <c r="G983" s="506">
        <f>E983*F983</f>
        <v>0</v>
      </c>
    </row>
    <row r="984" spans="1:10">
      <c r="A984" s="488"/>
      <c r="B984" s="498"/>
      <c r="C984" s="1158"/>
      <c r="D984" s="523"/>
      <c r="E984" s="524"/>
      <c r="F984" s="525"/>
      <c r="G984" s="526"/>
    </row>
    <row r="985" spans="1:10" ht="25.5">
      <c r="A985" s="515"/>
      <c r="B985" s="516" t="s">
        <v>979</v>
      </c>
      <c r="C985" s="1159"/>
      <c r="D985" s="517"/>
      <c r="E985" s="518"/>
      <c r="F985" s="519"/>
      <c r="G985" s="520">
        <f>SUM(G964:G984)</f>
        <v>0</v>
      </c>
      <c r="J985" s="486"/>
    </row>
    <row r="986" spans="1:10">
      <c r="A986" s="488"/>
      <c r="B986" s="496"/>
      <c r="C986" s="1139"/>
      <c r="D986" s="523"/>
      <c r="E986" s="504"/>
      <c r="F986" s="525"/>
      <c r="G986" s="526"/>
    </row>
    <row r="987" spans="1:10">
      <c r="A987" s="488"/>
      <c r="B987" s="498" t="s">
        <v>978</v>
      </c>
      <c r="C987" s="1158"/>
      <c r="D987" s="523"/>
      <c r="E987" s="524"/>
      <c r="F987" s="525"/>
      <c r="G987" s="526"/>
    </row>
    <row r="988" spans="1:10">
      <c r="A988" s="488"/>
      <c r="B988" s="498"/>
      <c r="C988" s="1158"/>
      <c r="D988" s="523"/>
      <c r="E988" s="524"/>
      <c r="F988" s="525"/>
      <c r="G988" s="526"/>
    </row>
    <row r="989" spans="1:10" ht="25.5">
      <c r="A989" s="488" t="s">
        <v>194</v>
      </c>
      <c r="B989" s="511" t="s">
        <v>977</v>
      </c>
      <c r="C989" s="1143"/>
      <c r="D989" s="523" t="s">
        <v>380</v>
      </c>
      <c r="E989" s="542">
        <v>1</v>
      </c>
      <c r="F989" s="505">
        <v>0</v>
      </c>
      <c r="G989" s="506">
        <f>E989*F989</f>
        <v>0</v>
      </c>
    </row>
    <row r="990" spans="1:10">
      <c r="A990" s="488"/>
      <c r="B990" s="511"/>
      <c r="C990" s="1143"/>
      <c r="D990" s="523"/>
      <c r="E990" s="542"/>
      <c r="F990" s="505"/>
      <c r="G990" s="506"/>
    </row>
    <row r="991" spans="1:10">
      <c r="A991" s="488" t="s">
        <v>180</v>
      </c>
      <c r="B991" s="541" t="s">
        <v>976</v>
      </c>
      <c r="C991" s="1150"/>
      <c r="D991" s="523" t="s">
        <v>296</v>
      </c>
      <c r="E991" s="542">
        <v>6</v>
      </c>
      <c r="F991" s="505">
        <v>0</v>
      </c>
      <c r="G991" s="506">
        <f>E991*F991</f>
        <v>0</v>
      </c>
    </row>
    <row r="992" spans="1:10">
      <c r="A992" s="488"/>
      <c r="B992" s="541"/>
      <c r="C992" s="1150"/>
      <c r="D992" s="523"/>
      <c r="E992" s="504"/>
      <c r="F992" s="525"/>
      <c r="G992" s="526"/>
    </row>
    <row r="993" spans="1:10" ht="25.5">
      <c r="A993" s="488" t="s">
        <v>785</v>
      </c>
      <c r="B993" s="511" t="s">
        <v>975</v>
      </c>
      <c r="C993" s="1150"/>
      <c r="D993" s="523" t="s">
        <v>296</v>
      </c>
      <c r="E993" s="542">
        <v>17</v>
      </c>
      <c r="F993" s="505">
        <v>0</v>
      </c>
      <c r="G993" s="506">
        <f>E993*F993</f>
        <v>0</v>
      </c>
    </row>
    <row r="994" spans="1:10">
      <c r="A994" s="488"/>
      <c r="B994" s="541"/>
      <c r="C994" s="1150"/>
      <c r="D994" s="523"/>
      <c r="E994" s="504"/>
      <c r="F994" s="525"/>
      <c r="G994" s="526"/>
    </row>
    <row r="995" spans="1:10">
      <c r="A995" s="488" t="s">
        <v>782</v>
      </c>
      <c r="B995" s="541" t="s">
        <v>974</v>
      </c>
      <c r="C995" s="1150"/>
      <c r="D995" s="523" t="s">
        <v>438</v>
      </c>
      <c r="E995" s="542">
        <v>860</v>
      </c>
      <c r="F995" s="505">
        <v>0</v>
      </c>
      <c r="G995" s="506">
        <f>E995*F995</f>
        <v>0</v>
      </c>
    </row>
    <row r="996" spans="1:10">
      <c r="A996" s="488"/>
      <c r="B996" s="541"/>
      <c r="C996" s="1150"/>
      <c r="D996" s="523"/>
      <c r="E996" s="542"/>
      <c r="F996" s="505"/>
      <c r="G996" s="506"/>
    </row>
    <row r="997" spans="1:10" ht="25.5">
      <c r="A997" s="495">
        <v>5</v>
      </c>
      <c r="B997" s="496" t="s">
        <v>887</v>
      </c>
      <c r="C997" s="1139"/>
      <c r="D997" s="503"/>
      <c r="E997" s="504"/>
      <c r="F997" s="505"/>
      <c r="G997" s="506"/>
      <c r="H997" s="502"/>
    </row>
    <row r="998" spans="1:10">
      <c r="A998" s="495"/>
      <c r="B998" s="538"/>
      <c r="C998" s="1149"/>
      <c r="D998" s="503"/>
      <c r="E998" s="504"/>
      <c r="F998" s="505"/>
      <c r="G998" s="506"/>
      <c r="H998" s="502"/>
    </row>
    <row r="999" spans="1:10">
      <c r="A999" s="495"/>
      <c r="B999" s="496" t="s">
        <v>886</v>
      </c>
      <c r="C999" s="1139"/>
      <c r="D999" s="503" t="s">
        <v>438</v>
      </c>
      <c r="E999" s="504">
        <v>520</v>
      </c>
      <c r="F999" s="505">
        <v>0</v>
      </c>
      <c r="G999" s="506">
        <f>E999*F999</f>
        <v>0</v>
      </c>
      <c r="H999" s="502"/>
    </row>
    <row r="1000" spans="1:10">
      <c r="A1000" s="488"/>
      <c r="B1000" s="541"/>
      <c r="C1000" s="1150"/>
      <c r="D1000" s="523"/>
      <c r="E1000" s="504"/>
      <c r="F1000" s="525"/>
      <c r="G1000" s="526"/>
    </row>
    <row r="1001" spans="1:10">
      <c r="A1001" s="488" t="s">
        <v>858</v>
      </c>
      <c r="B1001" s="541" t="s">
        <v>973</v>
      </c>
      <c r="C1001" s="1150"/>
      <c r="D1001" s="523" t="s">
        <v>380</v>
      </c>
      <c r="E1001" s="542">
        <v>1</v>
      </c>
      <c r="F1001" s="505">
        <v>0</v>
      </c>
      <c r="G1001" s="506">
        <f>E1001*F1001</f>
        <v>0</v>
      </c>
    </row>
    <row r="1002" spans="1:10">
      <c r="A1002" s="488"/>
      <c r="B1002" s="541"/>
      <c r="C1002" s="1150"/>
      <c r="D1002" s="523"/>
      <c r="E1002" s="542"/>
      <c r="F1002" s="505"/>
      <c r="G1002" s="506"/>
    </row>
    <row r="1003" spans="1:10" ht="25.5">
      <c r="A1003" s="488" t="s">
        <v>972</v>
      </c>
      <c r="B1003" s="522" t="s">
        <v>971</v>
      </c>
      <c r="C1003" s="1154"/>
      <c r="D1003" s="523" t="s">
        <v>380</v>
      </c>
      <c r="E1003" s="542">
        <v>1</v>
      </c>
      <c r="F1003" s="505">
        <v>0</v>
      </c>
      <c r="G1003" s="506">
        <f>E1003*F1003</f>
        <v>0</v>
      </c>
    </row>
    <row r="1004" spans="1:10">
      <c r="A1004" s="488"/>
      <c r="B1004" s="496"/>
      <c r="C1004" s="496"/>
      <c r="D1004" s="503"/>
      <c r="E1004" s="504"/>
      <c r="F1004" s="525"/>
      <c r="G1004" s="526"/>
    </row>
    <row r="1005" spans="1:10">
      <c r="A1005" s="515"/>
      <c r="B1005" s="516" t="s">
        <v>970</v>
      </c>
      <c r="C1005" s="516"/>
      <c r="D1005" s="517"/>
      <c r="E1005" s="518"/>
      <c r="F1005" s="519"/>
      <c r="G1005" s="520">
        <f>SUM(G989:G1004)</f>
        <v>0</v>
      </c>
      <c r="J1005" s="486"/>
    </row>
    <row r="1006" spans="1:10">
      <c r="A1006" s="488"/>
      <c r="B1006" s="498"/>
      <c r="C1006" s="498"/>
      <c r="D1006" s="523"/>
      <c r="E1006" s="524"/>
      <c r="F1006" s="525"/>
      <c r="G1006" s="526"/>
    </row>
    <row r="1007" spans="1:10" s="487" customFormat="1">
      <c r="A1007" s="529"/>
      <c r="B1007" s="530" t="s">
        <v>969</v>
      </c>
      <c r="C1007" s="530"/>
      <c r="D1007" s="531"/>
      <c r="E1007" s="532"/>
      <c r="F1007" s="533"/>
      <c r="G1007" s="534">
        <f>G960+G985+G1005</f>
        <v>0</v>
      </c>
    </row>
    <row r="1008" spans="1:10">
      <c r="A1008" s="488"/>
      <c r="B1008" s="498"/>
      <c r="C1008" s="498"/>
      <c r="D1008" s="523"/>
      <c r="E1008" s="524"/>
      <c r="F1008" s="525"/>
      <c r="G1008" s="526"/>
    </row>
    <row r="1009" spans="1:7">
      <c r="A1009" s="498" t="s">
        <v>968</v>
      </c>
      <c r="B1009" s="490" t="s">
        <v>851</v>
      </c>
      <c r="C1009" s="490"/>
      <c r="D1009" s="523"/>
      <c r="E1009" s="524"/>
      <c r="F1009" s="525"/>
      <c r="G1009" s="526"/>
    </row>
    <row r="1010" spans="1:7" ht="25.5">
      <c r="A1010" s="498"/>
      <c r="B1010" s="573" t="s">
        <v>3335</v>
      </c>
      <c r="C1010" s="573"/>
      <c r="D1010" s="523"/>
      <c r="E1010" s="524"/>
      <c r="F1010" s="525"/>
      <c r="G1010" s="526"/>
    </row>
    <row r="1011" spans="1:7" ht="409.5">
      <c r="A1011" s="495">
        <v>1</v>
      </c>
      <c r="B1011" s="511" t="s">
        <v>967</v>
      </c>
      <c r="C1011" s="1143"/>
      <c r="D1011" s="523" t="s">
        <v>296</v>
      </c>
      <c r="E1011" s="542">
        <v>4</v>
      </c>
      <c r="F1011" s="505">
        <v>0</v>
      </c>
      <c r="G1011" s="506">
        <f>E1011*F1011</f>
        <v>0</v>
      </c>
    </row>
    <row r="1012" spans="1:7">
      <c r="A1012" s="495"/>
      <c r="B1012" s="511"/>
      <c r="C1012" s="1143"/>
      <c r="D1012" s="523"/>
      <c r="E1012" s="524"/>
      <c r="F1012" s="525"/>
      <c r="G1012" s="526"/>
    </row>
    <row r="1013" spans="1:7">
      <c r="A1013" s="495"/>
      <c r="B1013" s="511"/>
      <c r="C1013" s="1143"/>
      <c r="D1013" s="523"/>
      <c r="E1013" s="524"/>
      <c r="F1013" s="525"/>
      <c r="G1013" s="526"/>
    </row>
    <row r="1014" spans="1:7" ht="140.25">
      <c r="A1014" s="495">
        <v>2</v>
      </c>
      <c r="B1014" s="511" t="s">
        <v>966</v>
      </c>
      <c r="C1014" s="1143"/>
      <c r="D1014" s="523" t="s">
        <v>296</v>
      </c>
      <c r="E1014" s="542">
        <v>4</v>
      </c>
      <c r="F1014" s="505">
        <v>0</v>
      </c>
      <c r="G1014" s="506">
        <f>E1014*F1014</f>
        <v>0</v>
      </c>
    </row>
    <row r="1015" spans="1:7">
      <c r="A1015" s="495"/>
      <c r="B1015" s="511"/>
      <c r="C1015" s="1143"/>
      <c r="D1015" s="523"/>
      <c r="E1015" s="524"/>
      <c r="F1015" s="525"/>
      <c r="G1015" s="526"/>
    </row>
    <row r="1016" spans="1:7" ht="80.25" customHeight="1">
      <c r="A1016" s="495">
        <v>3</v>
      </c>
      <c r="B1016" s="511" t="s">
        <v>965</v>
      </c>
      <c r="C1016" s="1143"/>
      <c r="D1016" s="523" t="s">
        <v>296</v>
      </c>
      <c r="E1016" s="542">
        <v>4</v>
      </c>
      <c r="F1016" s="505">
        <v>0</v>
      </c>
      <c r="G1016" s="506">
        <f>E1016*F1016</f>
        <v>0</v>
      </c>
    </row>
    <row r="1017" spans="1:7">
      <c r="A1017" s="495"/>
      <c r="B1017" s="511"/>
      <c r="C1017" s="1143"/>
      <c r="D1017" s="523"/>
      <c r="E1017" s="542"/>
      <c r="F1017" s="505"/>
      <c r="G1017" s="506"/>
    </row>
    <row r="1018" spans="1:7" ht="69.75" customHeight="1">
      <c r="A1018" s="495">
        <v>4</v>
      </c>
      <c r="B1018" s="511" t="s">
        <v>964</v>
      </c>
      <c r="C1018" s="1143"/>
      <c r="D1018" s="523" t="s">
        <v>296</v>
      </c>
      <c r="E1018" s="542">
        <v>4</v>
      </c>
      <c r="F1018" s="505">
        <v>0</v>
      </c>
      <c r="G1018" s="506">
        <f>E1018*F1018</f>
        <v>0</v>
      </c>
    </row>
    <row r="1019" spans="1:7">
      <c r="A1019" s="495"/>
      <c r="B1019" s="511"/>
      <c r="C1019" s="1143"/>
      <c r="D1019" s="523"/>
      <c r="E1019" s="524"/>
      <c r="F1019" s="525"/>
      <c r="G1019" s="526"/>
    </row>
    <row r="1020" spans="1:7" ht="213.75" customHeight="1">
      <c r="A1020" s="495">
        <v>5</v>
      </c>
      <c r="B1020" s="574" t="s">
        <v>963</v>
      </c>
      <c r="C1020" s="1161"/>
      <c r="D1020" s="523" t="s">
        <v>296</v>
      </c>
      <c r="E1020" s="542">
        <v>47</v>
      </c>
      <c r="F1020" s="505">
        <v>0</v>
      </c>
      <c r="G1020" s="506">
        <f>E1020*F1020</f>
        <v>0</v>
      </c>
    </row>
    <row r="1021" spans="1:7">
      <c r="A1021" s="495"/>
      <c r="B1021" s="511"/>
      <c r="C1021" s="1143"/>
      <c r="D1021" s="523"/>
      <c r="E1021" s="524"/>
      <c r="F1021" s="525"/>
      <c r="G1021" s="526"/>
    </row>
    <row r="1022" spans="1:7" ht="409.5">
      <c r="A1022" s="495">
        <v>6</v>
      </c>
      <c r="B1022" s="574" t="s">
        <v>962</v>
      </c>
      <c r="C1022" s="1161"/>
      <c r="D1022" s="523" t="s">
        <v>296</v>
      </c>
      <c r="E1022" s="542">
        <v>17</v>
      </c>
      <c r="F1022" s="505">
        <v>0</v>
      </c>
      <c r="G1022" s="506">
        <f>E1022*F1022</f>
        <v>0</v>
      </c>
    </row>
    <row r="1023" spans="1:7">
      <c r="A1023" s="495"/>
      <c r="B1023" s="511"/>
      <c r="C1023" s="1143"/>
      <c r="D1023" s="523"/>
      <c r="E1023" s="524"/>
      <c r="F1023" s="525"/>
      <c r="G1023" s="526"/>
    </row>
    <row r="1024" spans="1:7" ht="120.75" customHeight="1">
      <c r="A1024" s="495">
        <v>6</v>
      </c>
      <c r="B1024" s="574" t="s">
        <v>961</v>
      </c>
      <c r="C1024" s="1161"/>
      <c r="D1024" s="523" t="s">
        <v>296</v>
      </c>
      <c r="E1024" s="542">
        <v>23</v>
      </c>
      <c r="F1024" s="505">
        <v>0</v>
      </c>
      <c r="G1024" s="506">
        <f>E1024*F1024</f>
        <v>0</v>
      </c>
    </row>
    <row r="1025" spans="1:7" ht="120.75" customHeight="1">
      <c r="A1025" s="495">
        <v>7</v>
      </c>
      <c r="B1025" s="574" t="s">
        <v>961</v>
      </c>
      <c r="C1025" s="1161"/>
      <c r="D1025" s="523" t="s">
        <v>296</v>
      </c>
      <c r="E1025" s="542">
        <v>48</v>
      </c>
      <c r="F1025" s="505">
        <v>0</v>
      </c>
      <c r="G1025" s="506">
        <f>E1025*F1025</f>
        <v>0</v>
      </c>
    </row>
    <row r="1026" spans="1:7">
      <c r="A1026" s="495"/>
      <c r="B1026" s="511"/>
      <c r="C1026" s="1143"/>
      <c r="D1026" s="523"/>
      <c r="E1026" s="524"/>
      <c r="F1026" s="525"/>
      <c r="G1026" s="526"/>
    </row>
    <row r="1027" spans="1:7">
      <c r="A1027" s="495"/>
      <c r="B1027" s="511"/>
      <c r="C1027" s="1143"/>
      <c r="D1027" s="523"/>
      <c r="E1027" s="524"/>
      <c r="F1027" s="525"/>
      <c r="G1027" s="526"/>
    </row>
    <row r="1028" spans="1:7" ht="409.5">
      <c r="A1028" s="495">
        <v>8</v>
      </c>
      <c r="B1028" s="575" t="s">
        <v>4074</v>
      </c>
      <c r="C1028" s="1162"/>
      <c r="D1028" s="523"/>
      <c r="E1028" s="542"/>
      <c r="F1028" s="505"/>
      <c r="G1028" s="506"/>
    </row>
    <row r="1029" spans="1:7" ht="409.5">
      <c r="A1029" s="495"/>
      <c r="B1029" s="550" t="s">
        <v>960</v>
      </c>
      <c r="C1029" s="1152"/>
      <c r="D1029" s="523" t="s">
        <v>296</v>
      </c>
      <c r="E1029" s="542">
        <v>48</v>
      </c>
      <c r="F1029" s="505">
        <v>0</v>
      </c>
      <c r="G1029" s="506">
        <f>E1029*F1029</f>
        <v>0</v>
      </c>
    </row>
    <row r="1030" spans="1:7">
      <c r="A1030" s="495"/>
      <c r="B1030" s="511"/>
      <c r="C1030" s="1143"/>
      <c r="D1030" s="523"/>
      <c r="E1030" s="524"/>
      <c r="F1030" s="525"/>
      <c r="G1030" s="526"/>
    </row>
    <row r="1031" spans="1:7" ht="255.75" customHeight="1">
      <c r="A1031" s="495">
        <v>9</v>
      </c>
      <c r="B1031" s="511" t="s">
        <v>959</v>
      </c>
      <c r="C1031" s="1143"/>
      <c r="D1031" s="523" t="s">
        <v>296</v>
      </c>
      <c r="E1031" s="542">
        <v>4</v>
      </c>
      <c r="F1031" s="505">
        <v>0</v>
      </c>
      <c r="G1031" s="506">
        <f>E1031*F1031</f>
        <v>0</v>
      </c>
    </row>
    <row r="1032" spans="1:7">
      <c r="A1032" s="495"/>
      <c r="B1032" s="574"/>
      <c r="C1032" s="1161"/>
      <c r="D1032" s="523"/>
      <c r="E1032" s="524"/>
      <c r="F1032" s="525"/>
      <c r="G1032" s="526"/>
    </row>
    <row r="1033" spans="1:7" ht="232.5" customHeight="1">
      <c r="A1033" s="495">
        <v>10</v>
      </c>
      <c r="B1033" s="511" t="s">
        <v>958</v>
      </c>
      <c r="C1033" s="1143"/>
      <c r="D1033" s="523" t="s">
        <v>296</v>
      </c>
      <c r="E1033" s="542">
        <v>60</v>
      </c>
      <c r="F1033" s="505">
        <v>0</v>
      </c>
      <c r="G1033" s="506">
        <f>E1033*F1033</f>
        <v>0</v>
      </c>
    </row>
    <row r="1034" spans="1:7">
      <c r="A1034" s="495"/>
      <c r="B1034" s="574"/>
      <c r="C1034" s="1161"/>
      <c r="D1034" s="523"/>
      <c r="E1034" s="524"/>
      <c r="F1034" s="525"/>
      <c r="G1034" s="526"/>
    </row>
    <row r="1035" spans="1:7" ht="210.75" customHeight="1">
      <c r="A1035" s="495">
        <v>11</v>
      </c>
      <c r="B1035" s="574" t="s">
        <v>957</v>
      </c>
      <c r="C1035" s="1161"/>
      <c r="D1035" s="523" t="s">
        <v>296</v>
      </c>
      <c r="E1035" s="542">
        <v>13</v>
      </c>
      <c r="F1035" s="505">
        <v>0</v>
      </c>
      <c r="G1035" s="506">
        <f>E1035*F1035</f>
        <v>0</v>
      </c>
    </row>
    <row r="1036" spans="1:7">
      <c r="A1036" s="495"/>
      <c r="B1036" s="511"/>
      <c r="C1036" s="1143"/>
      <c r="D1036" s="523"/>
      <c r="E1036" s="524"/>
      <c r="F1036" s="525"/>
      <c r="G1036" s="526"/>
    </row>
    <row r="1037" spans="1:7" ht="228.75" customHeight="1">
      <c r="A1037" s="495">
        <v>12</v>
      </c>
      <c r="B1037" s="511" t="s">
        <v>956</v>
      </c>
      <c r="C1037" s="1143"/>
      <c r="D1037" s="523" t="s">
        <v>296</v>
      </c>
      <c r="E1037" s="542">
        <v>66</v>
      </c>
      <c r="F1037" s="505">
        <v>0</v>
      </c>
      <c r="G1037" s="506">
        <f>E1037*F1037</f>
        <v>0</v>
      </c>
    </row>
    <row r="1038" spans="1:7">
      <c r="A1038" s="495"/>
      <c r="B1038" s="511"/>
      <c r="C1038" s="1143"/>
      <c r="D1038" s="523"/>
      <c r="E1038" s="524"/>
      <c r="F1038" s="525"/>
      <c r="G1038" s="526"/>
    </row>
    <row r="1039" spans="1:7" ht="215.25" customHeight="1">
      <c r="A1039" s="495">
        <v>13</v>
      </c>
      <c r="B1039" s="511" t="s">
        <v>955</v>
      </c>
      <c r="C1039" s="1143"/>
      <c r="D1039" s="523" t="s">
        <v>296</v>
      </c>
      <c r="E1039" s="542">
        <v>4</v>
      </c>
      <c r="F1039" s="505">
        <v>0</v>
      </c>
      <c r="G1039" s="506">
        <f>E1039*F1039</f>
        <v>0</v>
      </c>
    </row>
    <row r="1040" spans="1:7">
      <c r="A1040" s="495"/>
      <c r="B1040" s="511"/>
      <c r="C1040" s="1143"/>
      <c r="D1040" s="523"/>
      <c r="E1040" s="524"/>
      <c r="F1040" s="525"/>
      <c r="G1040" s="526"/>
    </row>
    <row r="1041" spans="1:7" ht="229.5">
      <c r="A1041" s="495">
        <v>14</v>
      </c>
      <c r="B1041" s="511" t="s">
        <v>954</v>
      </c>
      <c r="C1041" s="1143"/>
      <c r="D1041" s="523" t="s">
        <v>296</v>
      </c>
      <c r="E1041" s="542">
        <v>9</v>
      </c>
      <c r="F1041" s="505">
        <v>0</v>
      </c>
      <c r="G1041" s="506">
        <f>E1041*F1041</f>
        <v>0</v>
      </c>
    </row>
    <row r="1042" spans="1:7">
      <c r="A1042" s="495"/>
      <c r="B1042" s="511"/>
      <c r="C1042" s="1143"/>
      <c r="D1042" s="523"/>
      <c r="E1042" s="524"/>
      <c r="F1042" s="525"/>
      <c r="G1042" s="526"/>
    </row>
    <row r="1043" spans="1:7" ht="327.75" customHeight="1">
      <c r="A1043" s="495">
        <v>15</v>
      </c>
      <c r="B1043" s="511" t="s">
        <v>953</v>
      </c>
      <c r="C1043" s="1143"/>
      <c r="D1043" s="523" t="s">
        <v>296</v>
      </c>
      <c r="E1043" s="542">
        <v>60</v>
      </c>
      <c r="F1043" s="505">
        <v>0</v>
      </c>
      <c r="G1043" s="506">
        <f>E1043*F1043</f>
        <v>0</v>
      </c>
    </row>
    <row r="1044" spans="1:7">
      <c r="A1044" s="495"/>
      <c r="B1044" s="511"/>
      <c r="C1044" s="1143"/>
      <c r="D1044" s="523"/>
      <c r="E1044" s="524"/>
      <c r="F1044" s="525"/>
      <c r="G1044" s="526"/>
    </row>
    <row r="1045" spans="1:7" ht="128.25" customHeight="1">
      <c r="A1045" s="495">
        <v>16</v>
      </c>
      <c r="B1045" s="511" t="s">
        <v>952</v>
      </c>
      <c r="C1045" s="1143"/>
      <c r="D1045" s="523" t="s">
        <v>296</v>
      </c>
      <c r="E1045" s="542">
        <v>60</v>
      </c>
      <c r="F1045" s="505">
        <v>0</v>
      </c>
      <c r="G1045" s="506">
        <f>E1045*F1045</f>
        <v>0</v>
      </c>
    </row>
    <row r="1046" spans="1:7">
      <c r="A1046" s="495"/>
      <c r="B1046" s="511"/>
      <c r="C1046" s="1143"/>
      <c r="D1046" s="523"/>
      <c r="E1046" s="524"/>
      <c r="F1046" s="525"/>
      <c r="G1046" s="526"/>
    </row>
    <row r="1047" spans="1:7" ht="89.25">
      <c r="A1047" s="495">
        <v>17</v>
      </c>
      <c r="B1047" s="511" t="s">
        <v>951</v>
      </c>
      <c r="C1047" s="1143"/>
      <c r="D1047" s="523" t="s">
        <v>296</v>
      </c>
      <c r="E1047" s="542">
        <v>60</v>
      </c>
      <c r="F1047" s="505">
        <v>0</v>
      </c>
      <c r="G1047" s="506">
        <f>E1047*F1047</f>
        <v>0</v>
      </c>
    </row>
    <row r="1048" spans="1:7">
      <c r="A1048" s="495"/>
      <c r="B1048" s="511"/>
      <c r="C1048" s="1143"/>
      <c r="D1048" s="523"/>
      <c r="E1048" s="524"/>
      <c r="F1048" s="525"/>
      <c r="G1048" s="526"/>
    </row>
    <row r="1049" spans="1:7" ht="409.5">
      <c r="A1049" s="495">
        <v>18</v>
      </c>
      <c r="B1049" s="511" t="s">
        <v>950</v>
      </c>
      <c r="C1049" s="1143"/>
      <c r="D1049" s="523" t="s">
        <v>296</v>
      </c>
      <c r="E1049" s="542">
        <v>4</v>
      </c>
      <c r="F1049" s="505">
        <v>0</v>
      </c>
      <c r="G1049" s="506">
        <f>E1049*F1049</f>
        <v>0</v>
      </c>
    </row>
    <row r="1050" spans="1:7">
      <c r="A1050" s="495"/>
      <c r="B1050" s="511"/>
      <c r="C1050" s="1143"/>
      <c r="D1050" s="523"/>
      <c r="E1050" s="524"/>
      <c r="F1050" s="525"/>
      <c r="G1050" s="526"/>
    </row>
    <row r="1051" spans="1:7" ht="230.25" customHeight="1">
      <c r="A1051" s="495">
        <v>19</v>
      </c>
      <c r="B1051" s="511" t="s">
        <v>949</v>
      </c>
      <c r="C1051" s="1143"/>
      <c r="D1051" s="523" t="s">
        <v>296</v>
      </c>
      <c r="E1051" s="542">
        <v>4</v>
      </c>
      <c r="F1051" s="505">
        <v>0</v>
      </c>
      <c r="G1051" s="506">
        <f>E1051*F1051</f>
        <v>0</v>
      </c>
    </row>
    <row r="1052" spans="1:7">
      <c r="A1052" s="495"/>
      <c r="B1052" s="511"/>
      <c r="C1052" s="1143"/>
      <c r="D1052" s="523"/>
      <c r="E1052" s="542"/>
      <c r="F1052" s="505"/>
      <c r="G1052" s="506"/>
    </row>
    <row r="1053" spans="1:7" ht="89.25">
      <c r="A1053" s="495">
        <v>20</v>
      </c>
      <c r="B1053" s="574" t="s">
        <v>948</v>
      </c>
      <c r="C1053" s="1161"/>
      <c r="D1053" s="523" t="s">
        <v>296</v>
      </c>
      <c r="E1053" s="542">
        <v>4</v>
      </c>
      <c r="F1053" s="505">
        <v>0</v>
      </c>
      <c r="G1053" s="506">
        <f>E1053*F1053</f>
        <v>0</v>
      </c>
    </row>
    <row r="1054" spans="1:7">
      <c r="A1054" s="495"/>
      <c r="B1054" s="511"/>
      <c r="C1054" s="1143"/>
      <c r="D1054" s="523"/>
      <c r="E1054" s="542"/>
      <c r="F1054" s="505"/>
      <c r="G1054" s="506"/>
    </row>
    <row r="1055" spans="1:7" ht="63.75">
      <c r="A1055" s="495">
        <v>21</v>
      </c>
      <c r="B1055" s="511" t="s">
        <v>947</v>
      </c>
      <c r="C1055" s="1143"/>
      <c r="D1055" s="523" t="s">
        <v>296</v>
      </c>
      <c r="E1055" s="542">
        <v>8</v>
      </c>
      <c r="F1055" s="505">
        <v>0</v>
      </c>
      <c r="G1055" s="506">
        <f>E1055*F1055</f>
        <v>0</v>
      </c>
    </row>
    <row r="1056" spans="1:7">
      <c r="A1056" s="495"/>
      <c r="B1056" s="511"/>
      <c r="C1056" s="1143"/>
      <c r="D1056" s="523"/>
      <c r="E1056" s="542"/>
      <c r="F1056" s="505"/>
      <c r="G1056" s="506"/>
    </row>
    <row r="1057" spans="1:7" ht="25.5">
      <c r="A1057" s="495">
        <v>22</v>
      </c>
      <c r="B1057" s="511" t="s">
        <v>946</v>
      </c>
      <c r="C1057" s="1143"/>
      <c r="D1057" s="523" t="s">
        <v>296</v>
      </c>
      <c r="E1057" s="542">
        <v>64</v>
      </c>
      <c r="F1057" s="505">
        <v>0</v>
      </c>
      <c r="G1057" s="506">
        <f>E1057*F1057</f>
        <v>0</v>
      </c>
    </row>
    <row r="1058" spans="1:7">
      <c r="A1058" s="495"/>
      <c r="B1058" s="511"/>
      <c r="C1058" s="1143"/>
      <c r="D1058" s="523"/>
      <c r="E1058" s="542"/>
      <c r="F1058" s="505"/>
      <c r="G1058" s="506"/>
    </row>
    <row r="1059" spans="1:7" ht="25.5">
      <c r="A1059" s="495">
        <v>23</v>
      </c>
      <c r="B1059" s="511" t="s">
        <v>945</v>
      </c>
      <c r="C1059" s="1143"/>
      <c r="D1059" s="523" t="s">
        <v>296</v>
      </c>
      <c r="E1059" s="542">
        <v>48</v>
      </c>
      <c r="F1059" s="505">
        <v>0</v>
      </c>
      <c r="G1059" s="506">
        <f>E1059*F1059</f>
        <v>0</v>
      </c>
    </row>
    <row r="1060" spans="1:7">
      <c r="A1060" s="495"/>
      <c r="B1060" s="511"/>
      <c r="C1060" s="1143"/>
      <c r="D1060" s="523"/>
      <c r="E1060" s="542"/>
      <c r="F1060" s="505"/>
      <c r="G1060" s="506"/>
    </row>
    <row r="1061" spans="1:7" ht="38.25">
      <c r="A1061" s="495">
        <v>24</v>
      </c>
      <c r="B1061" s="511" t="s">
        <v>944</v>
      </c>
      <c r="C1061" s="1143"/>
      <c r="D1061" s="523" t="s">
        <v>296</v>
      </c>
      <c r="E1061" s="542">
        <v>1</v>
      </c>
      <c r="F1061" s="505">
        <v>0</v>
      </c>
      <c r="G1061" s="506">
        <f>E1061*F1061</f>
        <v>0</v>
      </c>
    </row>
    <row r="1062" spans="1:7">
      <c r="A1062" s="495"/>
      <c r="B1062" s="511"/>
      <c r="C1062" s="1143"/>
      <c r="D1062" s="523"/>
      <c r="E1062" s="524"/>
      <c r="F1062" s="525"/>
      <c r="G1062" s="526"/>
    </row>
    <row r="1063" spans="1:7" ht="25.5">
      <c r="A1063" s="495">
        <v>25</v>
      </c>
      <c r="B1063" s="511" t="s">
        <v>943</v>
      </c>
      <c r="C1063" s="1143"/>
      <c r="D1063" s="523"/>
      <c r="E1063" s="542"/>
      <c r="F1063" s="505"/>
      <c r="G1063" s="506"/>
    </row>
    <row r="1064" spans="1:7">
      <c r="A1064" s="495"/>
      <c r="B1064" s="496" t="s">
        <v>942</v>
      </c>
      <c r="C1064" s="1139"/>
      <c r="D1064" s="523" t="s">
        <v>438</v>
      </c>
      <c r="E1064" s="524">
        <v>1120</v>
      </c>
      <c r="F1064" s="505">
        <v>0</v>
      </c>
      <c r="G1064" s="506">
        <f t="shared" ref="G1064:G1071" si="4">E1064*F1064</f>
        <v>0</v>
      </c>
    </row>
    <row r="1065" spans="1:7">
      <c r="A1065" s="495"/>
      <c r="B1065" s="511" t="s">
        <v>941</v>
      </c>
      <c r="C1065" s="1143"/>
      <c r="D1065" s="523" t="s">
        <v>438</v>
      </c>
      <c r="E1065" s="524">
        <v>1440</v>
      </c>
      <c r="F1065" s="505">
        <v>0</v>
      </c>
      <c r="G1065" s="506">
        <f t="shared" si="4"/>
        <v>0</v>
      </c>
    </row>
    <row r="1066" spans="1:7">
      <c r="A1066" s="495"/>
      <c r="B1066" s="511" t="s">
        <v>940</v>
      </c>
      <c r="C1066" s="1143"/>
      <c r="D1066" s="523" t="s">
        <v>438</v>
      </c>
      <c r="E1066" s="524">
        <v>535</v>
      </c>
      <c r="F1066" s="505">
        <v>0</v>
      </c>
      <c r="G1066" s="506">
        <f t="shared" si="4"/>
        <v>0</v>
      </c>
    </row>
    <row r="1067" spans="1:7">
      <c r="A1067" s="495"/>
      <c r="B1067" s="511" t="s">
        <v>939</v>
      </c>
      <c r="C1067" s="1143"/>
      <c r="D1067" s="523" t="s">
        <v>438</v>
      </c>
      <c r="E1067" s="524">
        <v>640</v>
      </c>
      <c r="F1067" s="505">
        <v>0</v>
      </c>
      <c r="G1067" s="506">
        <f t="shared" si="4"/>
        <v>0</v>
      </c>
    </row>
    <row r="1068" spans="1:7">
      <c r="A1068" s="495"/>
      <c r="B1068" s="511" t="s">
        <v>938</v>
      </c>
      <c r="C1068" s="1143"/>
      <c r="D1068" s="523" t="s">
        <v>438</v>
      </c>
      <c r="E1068" s="524">
        <v>200</v>
      </c>
      <c r="F1068" s="505">
        <v>0</v>
      </c>
      <c r="G1068" s="506">
        <f t="shared" si="4"/>
        <v>0</v>
      </c>
    </row>
    <row r="1069" spans="1:7">
      <c r="A1069" s="495"/>
      <c r="B1069" s="511" t="s">
        <v>937</v>
      </c>
      <c r="C1069" s="1143"/>
      <c r="D1069" s="523" t="s">
        <v>438</v>
      </c>
      <c r="E1069" s="524">
        <v>120</v>
      </c>
      <c r="F1069" s="505">
        <v>0</v>
      </c>
      <c r="G1069" s="506">
        <f t="shared" si="4"/>
        <v>0</v>
      </c>
    </row>
    <row r="1070" spans="1:7">
      <c r="A1070" s="495"/>
      <c r="B1070" s="511" t="s">
        <v>936</v>
      </c>
      <c r="C1070" s="1143"/>
      <c r="D1070" s="523" t="s">
        <v>438</v>
      </c>
      <c r="E1070" s="524">
        <v>660</v>
      </c>
      <c r="F1070" s="505">
        <v>0</v>
      </c>
      <c r="G1070" s="506">
        <f t="shared" si="4"/>
        <v>0</v>
      </c>
    </row>
    <row r="1071" spans="1:7">
      <c r="A1071" s="495"/>
      <c r="B1071" s="511" t="s">
        <v>935</v>
      </c>
      <c r="C1071" s="1143"/>
      <c r="D1071" s="523" t="s">
        <v>438</v>
      </c>
      <c r="E1071" s="524">
        <v>560</v>
      </c>
      <c r="F1071" s="505">
        <v>0</v>
      </c>
      <c r="G1071" s="506">
        <f t="shared" si="4"/>
        <v>0</v>
      </c>
    </row>
    <row r="1072" spans="1:7" ht="12" customHeight="1">
      <c r="A1072" s="495"/>
      <c r="B1072" s="576"/>
      <c r="C1072" s="1163"/>
      <c r="D1072" s="523"/>
      <c r="E1072" s="524"/>
      <c r="F1072" s="525"/>
      <c r="G1072" s="526"/>
    </row>
    <row r="1073" spans="1:7">
      <c r="A1073" s="495">
        <v>26</v>
      </c>
      <c r="B1073" s="496" t="s">
        <v>934</v>
      </c>
      <c r="C1073" s="1139"/>
      <c r="D1073" s="523" t="s">
        <v>380</v>
      </c>
      <c r="E1073" s="542">
        <v>1</v>
      </c>
      <c r="F1073" s="505">
        <v>0</v>
      </c>
      <c r="G1073" s="506">
        <f>E1073*F1073</f>
        <v>0</v>
      </c>
    </row>
    <row r="1074" spans="1:7">
      <c r="A1074" s="495"/>
      <c r="B1074" s="496"/>
      <c r="C1074" s="1139"/>
      <c r="D1074" s="523"/>
      <c r="E1074" s="542"/>
      <c r="F1074" s="505"/>
      <c r="G1074" s="506"/>
    </row>
    <row r="1075" spans="1:7">
      <c r="A1075" s="495">
        <v>27</v>
      </c>
      <c r="B1075" s="496" t="s">
        <v>933</v>
      </c>
      <c r="C1075" s="1139"/>
      <c r="D1075" s="523" t="s">
        <v>380</v>
      </c>
      <c r="E1075" s="542">
        <v>1</v>
      </c>
      <c r="F1075" s="505">
        <v>0</v>
      </c>
      <c r="G1075" s="506">
        <f>E1075*F1075</f>
        <v>0</v>
      </c>
    </row>
    <row r="1076" spans="1:7">
      <c r="A1076" s="495"/>
      <c r="B1076" s="576"/>
      <c r="C1076" s="1163"/>
      <c r="D1076" s="523"/>
      <c r="E1076" s="524"/>
      <c r="F1076" s="525"/>
      <c r="G1076" s="526"/>
    </row>
    <row r="1077" spans="1:7">
      <c r="A1077" s="495">
        <v>28</v>
      </c>
      <c r="B1077" s="511" t="s">
        <v>932</v>
      </c>
      <c r="C1077" s="1143"/>
      <c r="D1077" s="523" t="s">
        <v>380</v>
      </c>
      <c r="E1077" s="542">
        <v>1</v>
      </c>
      <c r="F1077" s="505">
        <v>0</v>
      </c>
      <c r="G1077" s="506">
        <f>E1077*F1077</f>
        <v>0</v>
      </c>
    </row>
    <row r="1078" spans="1:7">
      <c r="A1078" s="495"/>
      <c r="B1078" s="577"/>
      <c r="C1078" s="1164"/>
      <c r="D1078" s="523"/>
      <c r="E1078" s="524"/>
      <c r="F1078" s="525"/>
      <c r="G1078" s="526"/>
    </row>
    <row r="1079" spans="1:7" ht="25.5">
      <c r="A1079" s="495">
        <v>29</v>
      </c>
      <c r="B1079" s="496" t="s">
        <v>931</v>
      </c>
      <c r="C1079" s="1139"/>
      <c r="D1079" s="523" t="s">
        <v>380</v>
      </c>
      <c r="E1079" s="542">
        <v>1</v>
      </c>
      <c r="F1079" s="505">
        <v>0</v>
      </c>
      <c r="G1079" s="506">
        <f>E1079*F1079</f>
        <v>0</v>
      </c>
    </row>
    <row r="1080" spans="1:7">
      <c r="A1080" s="495"/>
      <c r="B1080" s="496"/>
      <c r="C1080" s="1139"/>
      <c r="D1080" s="523"/>
      <c r="E1080" s="524"/>
      <c r="F1080" s="525"/>
      <c r="G1080" s="526"/>
    </row>
    <row r="1081" spans="1:7">
      <c r="A1081" s="495">
        <v>30</v>
      </c>
      <c r="B1081" s="511" t="s">
        <v>930</v>
      </c>
      <c r="C1081" s="1143"/>
      <c r="D1081" s="523" t="s">
        <v>380</v>
      </c>
      <c r="E1081" s="542">
        <v>1</v>
      </c>
      <c r="F1081" s="505">
        <v>0</v>
      </c>
      <c r="G1081" s="506">
        <f>E1081*F1081</f>
        <v>0</v>
      </c>
    </row>
    <row r="1082" spans="1:7">
      <c r="A1082" s="495"/>
      <c r="B1082" s="511"/>
      <c r="C1082" s="1143"/>
      <c r="D1082" s="523"/>
      <c r="E1082" s="524"/>
      <c r="F1082" s="525"/>
      <c r="G1082" s="526"/>
    </row>
    <row r="1083" spans="1:7" ht="15.75" customHeight="1">
      <c r="A1083" s="495">
        <v>31</v>
      </c>
      <c r="B1083" s="496" t="s">
        <v>929</v>
      </c>
      <c r="C1083" s="1139"/>
      <c r="D1083" s="523" t="s">
        <v>380</v>
      </c>
      <c r="E1083" s="542">
        <v>1</v>
      </c>
      <c r="F1083" s="505">
        <v>0</v>
      </c>
      <c r="G1083" s="506">
        <f>E1083*F1083</f>
        <v>0</v>
      </c>
    </row>
    <row r="1084" spans="1:7">
      <c r="A1084" s="495"/>
      <c r="B1084" s="511"/>
      <c r="C1084" s="1143"/>
      <c r="D1084" s="523"/>
      <c r="E1084" s="524"/>
      <c r="F1084" s="525"/>
      <c r="G1084" s="526"/>
    </row>
    <row r="1085" spans="1:7" ht="18" customHeight="1">
      <c r="A1085" s="495">
        <v>32</v>
      </c>
      <c r="B1085" s="496" t="s">
        <v>928</v>
      </c>
      <c r="C1085" s="1139"/>
      <c r="D1085" s="523" t="s">
        <v>380</v>
      </c>
      <c r="E1085" s="542">
        <v>1</v>
      </c>
      <c r="F1085" s="505">
        <v>0</v>
      </c>
      <c r="G1085" s="506">
        <f>E1085*F1085</f>
        <v>0</v>
      </c>
    </row>
    <row r="1086" spans="1:7">
      <c r="A1086" s="498"/>
      <c r="B1086" s="496"/>
      <c r="C1086" s="496"/>
      <c r="D1086" s="523"/>
      <c r="E1086" s="542"/>
      <c r="F1086" s="505"/>
      <c r="G1086" s="506"/>
    </row>
    <row r="1087" spans="1:7" s="487" customFormat="1">
      <c r="A1087" s="529"/>
      <c r="B1087" s="530" t="s">
        <v>927</v>
      </c>
      <c r="C1087" s="530"/>
      <c r="D1087" s="531"/>
      <c r="E1087" s="532"/>
      <c r="F1087" s="533"/>
      <c r="G1087" s="534">
        <f>SUM(G1010:G1086)</f>
        <v>0</v>
      </c>
    </row>
    <row r="1088" spans="1:7" s="487" customFormat="1">
      <c r="A1088" s="490"/>
      <c r="B1088" s="489"/>
      <c r="C1088" s="489"/>
      <c r="D1088" s="559"/>
      <c r="E1088" s="578"/>
      <c r="F1088" s="579"/>
      <c r="G1088" s="580"/>
    </row>
    <row r="1089" spans="1:7">
      <c r="A1089" s="498" t="s">
        <v>926</v>
      </c>
      <c r="B1089" s="490" t="s">
        <v>925</v>
      </c>
      <c r="C1089" s="490"/>
      <c r="D1089" s="523"/>
      <c r="E1089" s="524"/>
      <c r="F1089" s="525"/>
      <c r="G1089" s="526"/>
    </row>
    <row r="1090" spans="1:7">
      <c r="A1090" s="498"/>
      <c r="B1090" s="490"/>
      <c r="C1090" s="490"/>
      <c r="D1090" s="523"/>
      <c r="E1090" s="524"/>
      <c r="F1090" s="525"/>
      <c r="G1090" s="526"/>
    </row>
    <row r="1091" spans="1:7" ht="89.25">
      <c r="A1091" s="495">
        <v>1</v>
      </c>
      <c r="B1091" s="581" t="s">
        <v>924</v>
      </c>
      <c r="C1091" s="1165"/>
      <c r="D1091" s="523" t="s">
        <v>296</v>
      </c>
      <c r="E1091" s="542">
        <v>5</v>
      </c>
      <c r="F1091" s="505">
        <v>0</v>
      </c>
      <c r="G1091" s="506">
        <f>E1091*F1091</f>
        <v>0</v>
      </c>
    </row>
    <row r="1092" spans="1:7">
      <c r="A1092" s="495"/>
      <c r="B1092" s="581"/>
      <c r="C1092" s="1165"/>
      <c r="D1092" s="523"/>
      <c r="E1092" s="524"/>
      <c r="F1092" s="525"/>
      <c r="G1092" s="526"/>
    </row>
    <row r="1093" spans="1:7">
      <c r="A1093" s="495">
        <v>2</v>
      </c>
      <c r="B1093" s="581" t="s">
        <v>923</v>
      </c>
      <c r="C1093" s="1165"/>
      <c r="D1093" s="523" t="s">
        <v>296</v>
      </c>
      <c r="E1093" s="542">
        <v>5</v>
      </c>
      <c r="F1093" s="505">
        <v>0</v>
      </c>
      <c r="G1093" s="506">
        <f>E1093*F1093</f>
        <v>0</v>
      </c>
    </row>
    <row r="1094" spans="1:7">
      <c r="A1094" s="495"/>
      <c r="B1094" s="581"/>
      <c r="C1094" s="1165"/>
      <c r="D1094" s="523"/>
      <c r="E1094" s="542"/>
      <c r="F1094" s="505"/>
      <c r="G1094" s="506"/>
    </row>
    <row r="1095" spans="1:7" ht="102">
      <c r="A1095" s="495">
        <v>3</v>
      </c>
      <c r="B1095" s="511" t="s">
        <v>922</v>
      </c>
      <c r="C1095" s="1143"/>
      <c r="D1095" s="523" t="s">
        <v>296</v>
      </c>
      <c r="E1095" s="542">
        <v>75</v>
      </c>
      <c r="F1095" s="505">
        <v>0</v>
      </c>
      <c r="G1095" s="506">
        <f>E1095*F1095</f>
        <v>0</v>
      </c>
    </row>
    <row r="1096" spans="1:7">
      <c r="A1096" s="495"/>
      <c r="B1096" s="581"/>
      <c r="C1096" s="1165"/>
      <c r="D1096" s="523"/>
      <c r="E1096" s="542"/>
      <c r="F1096" s="505"/>
      <c r="G1096" s="506"/>
    </row>
    <row r="1097" spans="1:7">
      <c r="A1097" s="495">
        <v>4</v>
      </c>
      <c r="B1097" s="511" t="s">
        <v>921</v>
      </c>
      <c r="C1097" s="1143"/>
      <c r="D1097" s="523" t="s">
        <v>296</v>
      </c>
      <c r="E1097" s="542">
        <v>80</v>
      </c>
      <c r="F1097" s="505">
        <v>0</v>
      </c>
      <c r="G1097" s="506">
        <f>E1097*F1097</f>
        <v>0</v>
      </c>
    </row>
    <row r="1098" spans="1:7">
      <c r="A1098" s="495"/>
      <c r="B1098" s="581"/>
      <c r="C1098" s="1165"/>
      <c r="D1098" s="523"/>
      <c r="E1098" s="524"/>
      <c r="F1098" s="525"/>
      <c r="G1098" s="526"/>
    </row>
    <row r="1099" spans="1:7" ht="89.25">
      <c r="A1099" s="495">
        <v>5</v>
      </c>
      <c r="B1099" s="581" t="s">
        <v>920</v>
      </c>
      <c r="C1099" s="1165"/>
      <c r="D1099" s="523" t="s">
        <v>296</v>
      </c>
      <c r="E1099" s="542">
        <v>1</v>
      </c>
      <c r="F1099" s="505">
        <v>0</v>
      </c>
      <c r="G1099" s="506">
        <f>E1099*F1099</f>
        <v>0</v>
      </c>
    </row>
    <row r="1100" spans="1:7">
      <c r="A1100" s="495"/>
      <c r="B1100" s="581"/>
      <c r="C1100" s="1165"/>
      <c r="D1100" s="523"/>
      <c r="E1100" s="524"/>
      <c r="F1100" s="525"/>
      <c r="G1100" s="526"/>
    </row>
    <row r="1101" spans="1:7">
      <c r="A1101" s="495">
        <v>6</v>
      </c>
      <c r="B1101" s="581" t="s">
        <v>919</v>
      </c>
      <c r="C1101" s="1165"/>
      <c r="D1101" s="523" t="s">
        <v>296</v>
      </c>
      <c r="E1101" s="542">
        <v>1</v>
      </c>
      <c r="F1101" s="505">
        <v>0</v>
      </c>
      <c r="G1101" s="506">
        <f>E1101*F1101</f>
        <v>0</v>
      </c>
    </row>
    <row r="1102" spans="1:7">
      <c r="A1102" s="495"/>
      <c r="B1102" s="581"/>
      <c r="C1102" s="1165"/>
      <c r="D1102" s="523"/>
      <c r="E1102" s="524"/>
      <c r="F1102" s="525"/>
      <c r="G1102" s="526"/>
    </row>
    <row r="1103" spans="1:7" ht="76.5">
      <c r="A1103" s="495">
        <v>7</v>
      </c>
      <c r="B1103" s="581" t="s">
        <v>918</v>
      </c>
      <c r="C1103" s="1165"/>
      <c r="D1103" s="523" t="s">
        <v>296</v>
      </c>
      <c r="E1103" s="542">
        <v>1</v>
      </c>
      <c r="F1103" s="505">
        <v>0</v>
      </c>
      <c r="G1103" s="506">
        <f>E1103*F1103</f>
        <v>0</v>
      </c>
    </row>
    <row r="1104" spans="1:7">
      <c r="A1104" s="495"/>
      <c r="B1104" s="581"/>
      <c r="C1104" s="1165"/>
      <c r="D1104" s="523"/>
      <c r="E1104" s="542"/>
      <c r="F1104" s="505"/>
      <c r="G1104" s="506"/>
    </row>
    <row r="1105" spans="1:7" ht="38.25">
      <c r="A1105" s="495">
        <v>8</v>
      </c>
      <c r="B1105" s="581" t="s">
        <v>3336</v>
      </c>
      <c r="C1105" s="1165"/>
      <c r="D1105" s="523" t="s">
        <v>296</v>
      </c>
      <c r="E1105" s="542">
        <v>4</v>
      </c>
      <c r="F1105" s="505">
        <v>0</v>
      </c>
      <c r="G1105" s="506">
        <f>E1105*F1105</f>
        <v>0</v>
      </c>
    </row>
    <row r="1106" spans="1:7">
      <c r="A1106" s="495"/>
      <c r="B1106" s="581"/>
      <c r="C1106" s="1165"/>
      <c r="D1106" s="523"/>
      <c r="E1106" s="524"/>
      <c r="F1106" s="525"/>
      <c r="G1106" s="526"/>
    </row>
    <row r="1107" spans="1:7" ht="25.5">
      <c r="A1107" s="495">
        <v>9</v>
      </c>
      <c r="B1107" s="581" t="s">
        <v>917</v>
      </c>
      <c r="C1107" s="1165"/>
      <c r="D1107" s="523" t="s">
        <v>296</v>
      </c>
      <c r="E1107" s="542">
        <v>5</v>
      </c>
      <c r="F1107" s="505">
        <v>0</v>
      </c>
      <c r="G1107" s="506">
        <f>E1107*F1107</f>
        <v>0</v>
      </c>
    </row>
    <row r="1108" spans="1:7">
      <c r="A1108" s="495"/>
      <c r="B1108" s="582"/>
      <c r="C1108" s="1166"/>
      <c r="D1108" s="523"/>
      <c r="E1108" s="524"/>
      <c r="F1108" s="525"/>
      <c r="G1108" s="526"/>
    </row>
    <row r="1109" spans="1:7">
      <c r="A1109" s="495">
        <v>10</v>
      </c>
      <c r="B1109" s="581" t="s">
        <v>916</v>
      </c>
      <c r="C1109" s="1165"/>
      <c r="D1109" s="523" t="s">
        <v>296</v>
      </c>
      <c r="E1109" s="542">
        <v>40</v>
      </c>
      <c r="F1109" s="505">
        <v>0</v>
      </c>
      <c r="G1109" s="506">
        <f>E1109*F1109</f>
        <v>0</v>
      </c>
    </row>
    <row r="1110" spans="1:7">
      <c r="A1110" s="495"/>
      <c r="B1110" s="582"/>
      <c r="C1110" s="1166"/>
      <c r="D1110" s="523"/>
      <c r="E1110" s="524"/>
      <c r="F1110" s="525"/>
      <c r="G1110" s="526"/>
    </row>
    <row r="1111" spans="1:7">
      <c r="A1111" s="495">
        <v>11</v>
      </c>
      <c r="B1111" s="581" t="s">
        <v>915</v>
      </c>
      <c r="C1111" s="1165"/>
      <c r="D1111" s="523" t="s">
        <v>296</v>
      </c>
      <c r="E1111" s="542">
        <v>15</v>
      </c>
      <c r="F1111" s="505">
        <v>0</v>
      </c>
      <c r="G1111" s="506">
        <f>E1111*F1111</f>
        <v>0</v>
      </c>
    </row>
    <row r="1112" spans="1:7">
      <c r="A1112" s="495"/>
      <c r="B1112" s="582"/>
      <c r="C1112" s="1166"/>
      <c r="D1112" s="523"/>
      <c r="E1112" s="524"/>
      <c r="F1112" s="525"/>
      <c r="G1112" s="526"/>
    </row>
    <row r="1113" spans="1:7">
      <c r="A1113" s="495">
        <v>12</v>
      </c>
      <c r="B1113" s="582" t="s">
        <v>914</v>
      </c>
      <c r="C1113" s="1166"/>
      <c r="D1113" s="523" t="s">
        <v>438</v>
      </c>
      <c r="E1113" s="542">
        <v>4400</v>
      </c>
      <c r="F1113" s="505">
        <v>0</v>
      </c>
      <c r="G1113" s="506">
        <f>E1113*F1113</f>
        <v>0</v>
      </c>
    </row>
    <row r="1114" spans="1:7">
      <c r="A1114" s="495"/>
      <c r="B1114" s="582" t="s">
        <v>913</v>
      </c>
      <c r="C1114" s="1166"/>
      <c r="D1114" s="523"/>
      <c r="E1114" s="524"/>
      <c r="F1114" s="525"/>
      <c r="G1114" s="526"/>
    </row>
    <row r="1115" spans="1:7">
      <c r="A1115" s="495"/>
      <c r="B1115" s="582"/>
      <c r="C1115" s="1166"/>
      <c r="D1115" s="523"/>
      <c r="E1115" s="524"/>
      <c r="F1115" s="525"/>
      <c r="G1115" s="526"/>
    </row>
    <row r="1116" spans="1:7" ht="25.5">
      <c r="A1116" s="495">
        <v>13</v>
      </c>
      <c r="B1116" s="582" t="s">
        <v>899</v>
      </c>
      <c r="C1116" s="1166"/>
      <c r="D1116" s="523" t="s">
        <v>438</v>
      </c>
      <c r="E1116" s="542">
        <v>2300</v>
      </c>
      <c r="F1116" s="505">
        <v>0</v>
      </c>
      <c r="G1116" s="506">
        <f>E1116*F1116</f>
        <v>0</v>
      </c>
    </row>
    <row r="1117" spans="1:7">
      <c r="A1117" s="495"/>
      <c r="B1117" s="583" t="s">
        <v>898</v>
      </c>
      <c r="C1117" s="1167"/>
      <c r="D1117" s="523"/>
      <c r="E1117" s="524"/>
      <c r="F1117" s="525"/>
      <c r="G1117" s="526"/>
    </row>
    <row r="1118" spans="1:7">
      <c r="A1118" s="495"/>
      <c r="B1118" s="583"/>
      <c r="C1118" s="1167"/>
      <c r="D1118" s="523"/>
      <c r="E1118" s="524"/>
      <c r="F1118" s="525"/>
      <c r="G1118" s="526"/>
    </row>
    <row r="1119" spans="1:7" ht="89.25">
      <c r="A1119" s="495">
        <v>14</v>
      </c>
      <c r="B1119" s="582" t="s">
        <v>912</v>
      </c>
      <c r="C1119" s="1166"/>
      <c r="D1119" s="523" t="s">
        <v>380</v>
      </c>
      <c r="E1119" s="542">
        <v>1</v>
      </c>
      <c r="F1119" s="505">
        <v>0</v>
      </c>
      <c r="G1119" s="506">
        <f>E1119*F1119</f>
        <v>0</v>
      </c>
    </row>
    <row r="1120" spans="1:7">
      <c r="A1120" s="495"/>
      <c r="B1120" s="582"/>
      <c r="C1120" s="1166"/>
      <c r="D1120" s="523"/>
      <c r="E1120" s="524"/>
      <c r="F1120" s="525"/>
      <c r="G1120" s="526"/>
    </row>
    <row r="1121" spans="1:10" ht="25.5">
      <c r="A1121" s="495">
        <v>15</v>
      </c>
      <c r="B1121" s="582" t="s">
        <v>911</v>
      </c>
      <c r="C1121" s="1166"/>
      <c r="D1121" s="523" t="s">
        <v>380</v>
      </c>
      <c r="E1121" s="542">
        <v>1</v>
      </c>
      <c r="F1121" s="505">
        <v>0</v>
      </c>
      <c r="G1121" s="506">
        <f>E1121*F1121</f>
        <v>0</v>
      </c>
    </row>
    <row r="1122" spans="1:10">
      <c r="A1122" s="498"/>
      <c r="B1122" s="490"/>
      <c r="C1122" s="490"/>
      <c r="D1122" s="523"/>
      <c r="E1122" s="524"/>
      <c r="F1122" s="525"/>
      <c r="G1122" s="526"/>
    </row>
    <row r="1123" spans="1:10" s="487" customFormat="1">
      <c r="A1123" s="529"/>
      <c r="B1123" s="530" t="s">
        <v>910</v>
      </c>
      <c r="C1123" s="530"/>
      <c r="D1123" s="531"/>
      <c r="E1123" s="532"/>
      <c r="F1123" s="533"/>
      <c r="G1123" s="534">
        <f>SUM(G1091:G1122)</f>
        <v>0</v>
      </c>
    </row>
    <row r="1124" spans="1:10" s="487" customFormat="1">
      <c r="A1124" s="490"/>
      <c r="B1124" s="489"/>
      <c r="C1124" s="489"/>
      <c r="D1124" s="559"/>
      <c r="E1124" s="578"/>
      <c r="F1124" s="579"/>
      <c r="G1124" s="526"/>
    </row>
    <row r="1125" spans="1:10">
      <c r="A1125" s="498" t="s">
        <v>909</v>
      </c>
      <c r="B1125" s="490" t="s">
        <v>849</v>
      </c>
      <c r="C1125" s="490"/>
      <c r="D1125" s="523"/>
      <c r="E1125" s="524"/>
      <c r="F1125" s="525"/>
      <c r="G1125" s="526"/>
      <c r="J1125" s="555"/>
    </row>
    <row r="1126" spans="1:10">
      <c r="A1126" s="498"/>
      <c r="B1126" s="490"/>
      <c r="C1126" s="490"/>
      <c r="D1126" s="523"/>
      <c r="E1126" s="524"/>
      <c r="F1126" s="525"/>
      <c r="G1126" s="526"/>
      <c r="J1126" s="555"/>
    </row>
    <row r="1127" spans="1:10" ht="76.5">
      <c r="A1127" s="495">
        <v>1</v>
      </c>
      <c r="B1127" s="584" t="s">
        <v>4075</v>
      </c>
      <c r="C1127" s="1168"/>
      <c r="D1127" s="523" t="s">
        <v>296</v>
      </c>
      <c r="E1127" s="542">
        <v>28</v>
      </c>
      <c r="F1127" s="505">
        <v>0</v>
      </c>
      <c r="G1127" s="506">
        <f>E1127*F1127</f>
        <v>0</v>
      </c>
      <c r="J1127" s="555"/>
    </row>
    <row r="1128" spans="1:10">
      <c r="A1128" s="495"/>
      <c r="B1128" s="584"/>
      <c r="C1128" s="1168"/>
      <c r="D1128" s="523"/>
      <c r="E1128" s="524"/>
      <c r="F1128" s="525"/>
      <c r="G1128" s="526"/>
      <c r="J1128" s="555"/>
    </row>
    <row r="1129" spans="1:10" ht="25.5">
      <c r="A1129" s="495">
        <v>2</v>
      </c>
      <c r="B1129" s="584" t="s">
        <v>908</v>
      </c>
      <c r="C1129" s="1168"/>
      <c r="D1129" s="523" t="s">
        <v>296</v>
      </c>
      <c r="E1129" s="542">
        <v>49</v>
      </c>
      <c r="F1129" s="505">
        <v>0</v>
      </c>
      <c r="G1129" s="506">
        <f>E1129*F1129</f>
        <v>0</v>
      </c>
      <c r="J1129" s="555"/>
    </row>
    <row r="1130" spans="1:10">
      <c r="A1130" s="495"/>
      <c r="B1130" s="584"/>
      <c r="C1130" s="1168"/>
      <c r="D1130" s="523"/>
      <c r="E1130" s="524"/>
      <c r="F1130" s="525"/>
      <c r="G1130" s="526"/>
      <c r="J1130" s="555"/>
    </row>
    <row r="1131" spans="1:10">
      <c r="A1131" s="495">
        <v>3</v>
      </c>
      <c r="B1131" s="584" t="s">
        <v>907</v>
      </c>
      <c r="C1131" s="1168"/>
      <c r="D1131" s="523" t="s">
        <v>296</v>
      </c>
      <c r="E1131" s="542">
        <v>13</v>
      </c>
      <c r="F1131" s="505">
        <v>0</v>
      </c>
      <c r="G1131" s="506">
        <f>E1131*F1131</f>
        <v>0</v>
      </c>
      <c r="J1131" s="555"/>
    </row>
    <row r="1132" spans="1:10">
      <c r="A1132" s="495"/>
      <c r="B1132" s="584"/>
      <c r="C1132" s="1168"/>
      <c r="D1132" s="523"/>
      <c r="E1132" s="524"/>
      <c r="F1132" s="525"/>
      <c r="G1132" s="526"/>
      <c r="J1132" s="555"/>
    </row>
    <row r="1133" spans="1:10" ht="25.5">
      <c r="A1133" s="495">
        <v>4</v>
      </c>
      <c r="B1133" s="584" t="s">
        <v>906</v>
      </c>
      <c r="C1133" s="1168"/>
      <c r="D1133" s="523" t="s">
        <v>296</v>
      </c>
      <c r="E1133" s="542">
        <v>120</v>
      </c>
      <c r="F1133" s="505">
        <v>0</v>
      </c>
      <c r="G1133" s="506">
        <f>E1133*F1133</f>
        <v>0</v>
      </c>
      <c r="J1133" s="555"/>
    </row>
    <row r="1134" spans="1:10">
      <c r="A1134" s="495"/>
      <c r="B1134" s="584"/>
      <c r="C1134" s="1168"/>
      <c r="D1134" s="523"/>
      <c r="E1134" s="524"/>
      <c r="F1134" s="525"/>
      <c r="G1134" s="526"/>
      <c r="J1134" s="555"/>
    </row>
    <row r="1135" spans="1:10" ht="67.5" customHeight="1">
      <c r="A1135" s="495">
        <v>5</v>
      </c>
      <c r="B1135" s="584" t="s">
        <v>905</v>
      </c>
      <c r="C1135" s="1168"/>
      <c r="D1135" s="523" t="s">
        <v>380</v>
      </c>
      <c r="E1135" s="542">
        <v>1</v>
      </c>
      <c r="F1135" s="505">
        <v>0</v>
      </c>
      <c r="G1135" s="506">
        <f>E1135*F1135</f>
        <v>0</v>
      </c>
      <c r="J1135" s="555"/>
    </row>
    <row r="1136" spans="1:10">
      <c r="A1136" s="495"/>
      <c r="B1136" s="584"/>
      <c r="C1136" s="1168"/>
      <c r="D1136" s="523"/>
      <c r="E1136" s="524"/>
      <c r="F1136" s="525"/>
      <c r="G1136" s="526"/>
      <c r="J1136" s="555"/>
    </row>
    <row r="1137" spans="1:10" ht="25.5">
      <c r="A1137" s="495">
        <v>6</v>
      </c>
      <c r="B1137" s="584" t="s">
        <v>904</v>
      </c>
      <c r="C1137" s="1168"/>
      <c r="D1137" s="523" t="s">
        <v>296</v>
      </c>
      <c r="E1137" s="542">
        <v>41</v>
      </c>
      <c r="F1137" s="505">
        <v>0</v>
      </c>
      <c r="G1137" s="506">
        <f>E1137*F1137</f>
        <v>0</v>
      </c>
      <c r="J1137" s="555"/>
    </row>
    <row r="1138" spans="1:10">
      <c r="A1138" s="495"/>
      <c r="B1138" s="584"/>
      <c r="C1138" s="1168"/>
      <c r="D1138" s="523"/>
      <c r="E1138" s="524"/>
      <c r="F1138" s="525"/>
      <c r="G1138" s="526"/>
      <c r="J1138" s="555"/>
    </row>
    <row r="1139" spans="1:10">
      <c r="A1139" s="495">
        <v>7</v>
      </c>
      <c r="B1139" s="584" t="s">
        <v>903</v>
      </c>
      <c r="C1139" s="1168"/>
      <c r="D1139" s="523" t="s">
        <v>380</v>
      </c>
      <c r="E1139" s="542">
        <v>1</v>
      </c>
      <c r="F1139" s="505">
        <v>0</v>
      </c>
      <c r="G1139" s="506">
        <f>E1139*F1139</f>
        <v>0</v>
      </c>
      <c r="J1139" s="555"/>
    </row>
    <row r="1140" spans="1:10">
      <c r="A1140" s="495"/>
      <c r="B1140" s="584"/>
      <c r="C1140" s="1168"/>
      <c r="D1140" s="523"/>
      <c r="E1140" s="524"/>
      <c r="F1140" s="525"/>
      <c r="G1140" s="526"/>
      <c r="J1140" s="555"/>
    </row>
    <row r="1141" spans="1:10" ht="28.5" customHeight="1">
      <c r="A1141" s="495">
        <v>8</v>
      </c>
      <c r="B1141" s="584" t="s">
        <v>902</v>
      </c>
      <c r="C1141" s="1168"/>
      <c r="D1141" s="523" t="s">
        <v>380</v>
      </c>
      <c r="E1141" s="542">
        <v>6</v>
      </c>
      <c r="F1141" s="505">
        <v>0</v>
      </c>
      <c r="G1141" s="506">
        <f>E1141*F1141</f>
        <v>0</v>
      </c>
      <c r="J1141" s="555"/>
    </row>
    <row r="1142" spans="1:10">
      <c r="A1142" s="495"/>
      <c r="B1142" s="584"/>
      <c r="C1142" s="1168"/>
      <c r="D1142" s="523"/>
      <c r="E1142" s="524"/>
      <c r="F1142" s="525"/>
      <c r="G1142" s="526"/>
      <c r="J1142" s="555"/>
    </row>
    <row r="1143" spans="1:10">
      <c r="A1143" s="495">
        <v>9</v>
      </c>
      <c r="B1143" s="584" t="s">
        <v>901</v>
      </c>
      <c r="C1143" s="1168"/>
      <c r="D1143" s="523" t="s">
        <v>380</v>
      </c>
      <c r="E1143" s="542">
        <v>1</v>
      </c>
      <c r="F1143" s="505">
        <v>0</v>
      </c>
      <c r="G1143" s="506">
        <f>E1143*F1143</f>
        <v>0</v>
      </c>
      <c r="J1143" s="555"/>
    </row>
    <row r="1144" spans="1:10">
      <c r="A1144" s="495"/>
      <c r="B1144" s="584"/>
      <c r="C1144" s="1168"/>
      <c r="D1144" s="523"/>
      <c r="E1144" s="524"/>
      <c r="F1144" s="525"/>
      <c r="G1144" s="526"/>
      <c r="J1144" s="555"/>
    </row>
    <row r="1145" spans="1:10">
      <c r="A1145" s="495">
        <v>10</v>
      </c>
      <c r="B1145" s="584" t="s">
        <v>900</v>
      </c>
      <c r="C1145" s="1168"/>
      <c r="D1145" s="523"/>
      <c r="E1145" s="524"/>
      <c r="F1145" s="525"/>
      <c r="G1145" s="526"/>
      <c r="J1145" s="555"/>
    </row>
    <row r="1146" spans="1:10">
      <c r="A1146" s="495"/>
      <c r="B1146" s="584"/>
      <c r="C1146" s="1168"/>
      <c r="D1146" s="523"/>
      <c r="E1146" s="524"/>
      <c r="F1146" s="525"/>
      <c r="G1146" s="526"/>
      <c r="J1146" s="555"/>
    </row>
    <row r="1147" spans="1:10" ht="14.25">
      <c r="A1147" s="495"/>
      <c r="B1147" s="584" t="s">
        <v>4076</v>
      </c>
      <c r="C1147" s="1168"/>
      <c r="D1147" s="523" t="s">
        <v>438</v>
      </c>
      <c r="E1147" s="542">
        <v>2500</v>
      </c>
      <c r="F1147" s="505">
        <v>0</v>
      </c>
      <c r="G1147" s="506">
        <f>E1147*F1147</f>
        <v>0</v>
      </c>
      <c r="J1147" s="555"/>
    </row>
    <row r="1148" spans="1:10" ht="14.25">
      <c r="A1148" s="495"/>
      <c r="B1148" s="584" t="s">
        <v>4077</v>
      </c>
      <c r="C1148" s="1168"/>
      <c r="D1148" s="523" t="s">
        <v>438</v>
      </c>
      <c r="E1148" s="542">
        <v>380</v>
      </c>
      <c r="F1148" s="505">
        <v>0</v>
      </c>
      <c r="G1148" s="506">
        <f>E1148*F1148</f>
        <v>0</v>
      </c>
      <c r="J1148" s="555"/>
    </row>
    <row r="1149" spans="1:10">
      <c r="A1149" s="495"/>
      <c r="B1149" s="584"/>
      <c r="C1149" s="1168"/>
      <c r="D1149" s="523"/>
      <c r="E1149" s="542"/>
      <c r="F1149" s="505"/>
      <c r="G1149" s="506"/>
      <c r="J1149" s="555"/>
    </row>
    <row r="1150" spans="1:10" ht="25.5">
      <c r="A1150" s="495">
        <v>11</v>
      </c>
      <c r="B1150" s="582" t="s">
        <v>899</v>
      </c>
      <c r="C1150" s="1166"/>
      <c r="D1150" s="523" t="s">
        <v>438</v>
      </c>
      <c r="E1150" s="542">
        <v>1900</v>
      </c>
      <c r="F1150" s="505">
        <v>0</v>
      </c>
      <c r="G1150" s="506">
        <f>E1150*F1150</f>
        <v>0</v>
      </c>
    </row>
    <row r="1151" spans="1:10">
      <c r="A1151" s="495"/>
      <c r="B1151" s="583" t="s">
        <v>898</v>
      </c>
      <c r="C1151" s="1167"/>
      <c r="D1151" s="523"/>
      <c r="E1151" s="524"/>
      <c r="F1151" s="525"/>
      <c r="G1151" s="526"/>
    </row>
    <row r="1152" spans="1:10">
      <c r="A1152" s="495"/>
      <c r="B1152" s="584"/>
      <c r="C1152" s="1168"/>
      <c r="D1152" s="523"/>
      <c r="E1152" s="524"/>
      <c r="F1152" s="525"/>
      <c r="G1152" s="526"/>
      <c r="J1152" s="555"/>
    </row>
    <row r="1153" spans="1:10">
      <c r="A1153" s="495">
        <v>12</v>
      </c>
      <c r="B1153" s="584" t="s">
        <v>897</v>
      </c>
      <c r="C1153" s="1168"/>
      <c r="D1153" s="523" t="s">
        <v>380</v>
      </c>
      <c r="E1153" s="542">
        <v>1</v>
      </c>
      <c r="F1153" s="505">
        <v>0</v>
      </c>
      <c r="G1153" s="506">
        <f>E1153*F1153</f>
        <v>0</v>
      </c>
      <c r="J1153" s="555"/>
    </row>
    <row r="1154" spans="1:10">
      <c r="A1154" s="495"/>
      <c r="B1154" s="584"/>
      <c r="C1154" s="1168"/>
      <c r="D1154" s="523"/>
      <c r="E1154" s="524"/>
      <c r="F1154" s="525"/>
      <c r="G1154" s="526"/>
      <c r="J1154" s="555"/>
    </row>
    <row r="1155" spans="1:10" ht="51">
      <c r="A1155" s="495"/>
      <c r="B1155" s="585" t="s">
        <v>896</v>
      </c>
      <c r="C1155" s="1169"/>
      <c r="D1155" s="523"/>
      <c r="E1155" s="542"/>
      <c r="F1155" s="505"/>
      <c r="G1155" s="506"/>
      <c r="J1155" s="555"/>
    </row>
    <row r="1156" spans="1:10">
      <c r="A1156" s="495"/>
      <c r="B1156" s="584"/>
      <c r="C1156" s="1168"/>
      <c r="D1156" s="523"/>
      <c r="E1156" s="524"/>
      <c r="F1156" s="525"/>
      <c r="G1156" s="526"/>
      <c r="J1156" s="555"/>
    </row>
    <row r="1157" spans="1:10">
      <c r="A1157" s="495"/>
      <c r="B1157" s="586" t="s">
        <v>895</v>
      </c>
      <c r="C1157" s="1170"/>
      <c r="D1157" s="523"/>
      <c r="E1157" s="524"/>
      <c r="F1157" s="525"/>
      <c r="G1157" s="526"/>
      <c r="J1157" s="555"/>
    </row>
    <row r="1158" spans="1:10" ht="25.5">
      <c r="A1158" s="495"/>
      <c r="B1158" s="521" t="s">
        <v>894</v>
      </c>
      <c r="C1158" s="1148"/>
      <c r="D1158" s="523"/>
      <c r="E1158" s="542"/>
      <c r="F1158" s="505"/>
      <c r="G1158" s="506"/>
      <c r="J1158" s="555"/>
    </row>
    <row r="1159" spans="1:10">
      <c r="A1159" s="498"/>
      <c r="B1159" s="490"/>
      <c r="C1159" s="490"/>
      <c r="D1159" s="523"/>
      <c r="E1159" s="524"/>
      <c r="F1159" s="525"/>
      <c r="G1159" s="526"/>
      <c r="J1159" s="555"/>
    </row>
    <row r="1160" spans="1:10" s="487" customFormat="1">
      <c r="A1160" s="529"/>
      <c r="B1160" s="530" t="s">
        <v>893</v>
      </c>
      <c r="C1160" s="530"/>
      <c r="D1160" s="531"/>
      <c r="E1160" s="532"/>
      <c r="F1160" s="533"/>
      <c r="G1160" s="534">
        <f>SUM(G1127:G1159)</f>
        <v>0</v>
      </c>
      <c r="J1160" s="555"/>
    </row>
    <row r="1161" spans="1:10" s="487" customFormat="1">
      <c r="A1161" s="490"/>
      <c r="B1161" s="489"/>
      <c r="C1161" s="489"/>
      <c r="D1161" s="559"/>
      <c r="E1161" s="578"/>
      <c r="F1161" s="579"/>
      <c r="G1161" s="580"/>
      <c r="J1161" s="555"/>
    </row>
    <row r="1162" spans="1:10">
      <c r="A1162" s="498" t="s">
        <v>892</v>
      </c>
      <c r="B1162" s="490" t="s">
        <v>848</v>
      </c>
      <c r="C1162" s="490"/>
      <c r="D1162" s="523"/>
      <c r="E1162" s="524"/>
      <c r="F1162" s="525"/>
      <c r="G1162" s="526"/>
      <c r="J1162" s="555"/>
    </row>
    <row r="1163" spans="1:10">
      <c r="A1163" s="498"/>
      <c r="B1163" s="490"/>
      <c r="C1163" s="490"/>
      <c r="D1163" s="523"/>
      <c r="E1163" s="524"/>
      <c r="F1163" s="525"/>
      <c r="G1163" s="526"/>
      <c r="J1163" s="555"/>
    </row>
    <row r="1164" spans="1:10" ht="76.5">
      <c r="A1164" s="495">
        <v>1</v>
      </c>
      <c r="B1164" s="584" t="s">
        <v>891</v>
      </c>
      <c r="C1164" s="1168"/>
      <c r="D1164" s="523" t="s">
        <v>296</v>
      </c>
      <c r="E1164" s="542">
        <v>4</v>
      </c>
      <c r="F1164" s="505">
        <v>0</v>
      </c>
      <c r="G1164" s="506">
        <f>E1164*F1164</f>
        <v>0</v>
      </c>
      <c r="J1164" s="555"/>
    </row>
    <row r="1165" spans="1:10">
      <c r="A1165" s="495"/>
      <c r="B1165" s="584"/>
      <c r="C1165" s="1168"/>
      <c r="D1165" s="523"/>
      <c r="E1165" s="524"/>
      <c r="F1165" s="525"/>
      <c r="G1165" s="526"/>
      <c r="J1165" s="555"/>
    </row>
    <row r="1166" spans="1:10">
      <c r="A1166" s="495">
        <v>2</v>
      </c>
      <c r="B1166" s="584" t="s">
        <v>890</v>
      </c>
      <c r="C1166" s="1168"/>
      <c r="D1166" s="523" t="s">
        <v>296</v>
      </c>
      <c r="E1166" s="542">
        <v>4</v>
      </c>
      <c r="F1166" s="505">
        <v>0</v>
      </c>
      <c r="G1166" s="506">
        <f>E1166*F1166</f>
        <v>0</v>
      </c>
      <c r="J1166" s="555"/>
    </row>
    <row r="1167" spans="1:10">
      <c r="A1167" s="495"/>
      <c r="B1167" s="584"/>
      <c r="C1167" s="1168"/>
      <c r="D1167" s="523"/>
      <c r="E1167" s="524"/>
      <c r="F1167" s="525"/>
      <c r="G1167" s="526"/>
      <c r="J1167" s="555"/>
    </row>
    <row r="1168" spans="1:10" ht="38.25">
      <c r="A1168" s="495">
        <v>3</v>
      </c>
      <c r="B1168" s="584" t="s">
        <v>889</v>
      </c>
      <c r="C1168" s="1168"/>
      <c r="D1168" s="523"/>
      <c r="E1168" s="542"/>
      <c r="F1168" s="505"/>
      <c r="G1168" s="506"/>
      <c r="J1168" s="555"/>
    </row>
    <row r="1169" spans="1:10">
      <c r="A1169" s="495"/>
      <c r="B1169" s="584"/>
      <c r="C1169" s="1168"/>
      <c r="D1169" s="523"/>
      <c r="E1169" s="542"/>
      <c r="F1169" s="505"/>
      <c r="G1169" s="506"/>
      <c r="J1169" s="555"/>
    </row>
    <row r="1170" spans="1:10">
      <c r="A1170" s="495"/>
      <c r="B1170" s="584" t="s">
        <v>888</v>
      </c>
      <c r="C1170" s="1168"/>
      <c r="D1170" s="523" t="s">
        <v>438</v>
      </c>
      <c r="E1170" s="542">
        <v>390</v>
      </c>
      <c r="F1170" s="505">
        <v>0</v>
      </c>
      <c r="G1170" s="506">
        <f>E1170*F1170</f>
        <v>0</v>
      </c>
      <c r="J1170" s="555"/>
    </row>
    <row r="1171" spans="1:10" ht="14.25">
      <c r="A1171" s="495"/>
      <c r="B1171" s="584" t="s">
        <v>4077</v>
      </c>
      <c r="C1171" s="1168"/>
      <c r="D1171" s="523" t="s">
        <v>438</v>
      </c>
      <c r="E1171" s="542">
        <v>120</v>
      </c>
      <c r="F1171" s="505">
        <v>0</v>
      </c>
      <c r="G1171" s="506">
        <f>E1171*F1171</f>
        <v>0</v>
      </c>
      <c r="J1171" s="555"/>
    </row>
    <row r="1172" spans="1:10">
      <c r="A1172" s="495"/>
      <c r="B1172" s="584"/>
      <c r="C1172" s="1168"/>
      <c r="D1172" s="523"/>
      <c r="E1172" s="542"/>
      <c r="F1172" s="505"/>
      <c r="G1172" s="506"/>
      <c r="J1172" s="555"/>
    </row>
    <row r="1173" spans="1:10" ht="25.5">
      <c r="A1173" s="495">
        <v>4</v>
      </c>
      <c r="B1173" s="496" t="s">
        <v>887</v>
      </c>
      <c r="C1173" s="1139"/>
      <c r="D1173" s="503"/>
      <c r="E1173" s="504"/>
      <c r="F1173" s="505"/>
      <c r="G1173" s="506"/>
      <c r="H1173" s="502"/>
    </row>
    <row r="1174" spans="1:10">
      <c r="A1174" s="495"/>
      <c r="B1174" s="538"/>
      <c r="C1174" s="1149"/>
      <c r="D1174" s="503"/>
      <c r="E1174" s="504"/>
      <c r="F1174" s="505"/>
      <c r="G1174" s="506"/>
      <c r="H1174" s="502"/>
    </row>
    <row r="1175" spans="1:10">
      <c r="A1175" s="495"/>
      <c r="B1175" s="496" t="s">
        <v>886</v>
      </c>
      <c r="C1175" s="1139"/>
      <c r="D1175" s="503" t="s">
        <v>438</v>
      </c>
      <c r="E1175" s="504">
        <v>270</v>
      </c>
      <c r="F1175" s="505">
        <v>0</v>
      </c>
      <c r="G1175" s="506">
        <f>E1175*F1175</f>
        <v>0</v>
      </c>
      <c r="H1175" s="502"/>
    </row>
    <row r="1176" spans="1:10">
      <c r="A1176" s="495"/>
      <c r="B1176" s="584"/>
      <c r="C1176" s="1168"/>
      <c r="D1176" s="523"/>
      <c r="E1176" s="524"/>
      <c r="F1176" s="525"/>
      <c r="G1176" s="526"/>
      <c r="J1176" s="555"/>
    </row>
    <row r="1177" spans="1:10" ht="81" customHeight="1">
      <c r="A1177" s="495">
        <v>5</v>
      </c>
      <c r="B1177" s="584" t="s">
        <v>885</v>
      </c>
      <c r="C1177" s="1168"/>
      <c r="D1177" s="523" t="s">
        <v>380</v>
      </c>
      <c r="E1177" s="542">
        <v>1</v>
      </c>
      <c r="F1177" s="505">
        <v>0</v>
      </c>
      <c r="G1177" s="506">
        <f>E1177*F1177</f>
        <v>0</v>
      </c>
      <c r="J1177" s="555"/>
    </row>
    <row r="1178" spans="1:10">
      <c r="A1178" s="498"/>
      <c r="B1178" s="490"/>
      <c r="C1178" s="490"/>
      <c r="D1178" s="523"/>
      <c r="E1178" s="524"/>
      <c r="F1178" s="525"/>
      <c r="G1178" s="526"/>
      <c r="J1178" s="555"/>
    </row>
    <row r="1179" spans="1:10" s="487" customFormat="1">
      <c r="A1179" s="529"/>
      <c r="B1179" s="530" t="s">
        <v>884</v>
      </c>
      <c r="C1179" s="530"/>
      <c r="D1179" s="531"/>
      <c r="E1179" s="532"/>
      <c r="F1179" s="533"/>
      <c r="G1179" s="534">
        <f>SUM(G1164:G1178)</f>
        <v>0</v>
      </c>
      <c r="J1179" s="555"/>
    </row>
    <row r="1180" spans="1:10" s="487" customFormat="1">
      <c r="A1180" s="490"/>
      <c r="B1180" s="489"/>
      <c r="C1180" s="489"/>
      <c r="D1180" s="559"/>
      <c r="E1180" s="578"/>
      <c r="F1180" s="579"/>
      <c r="G1180" s="580"/>
      <c r="J1180" s="555"/>
    </row>
    <row r="1181" spans="1:10">
      <c r="A1181" s="498" t="s">
        <v>883</v>
      </c>
      <c r="B1181" s="490" t="s">
        <v>847</v>
      </c>
      <c r="C1181" s="490"/>
      <c r="D1181" s="523"/>
      <c r="E1181" s="524"/>
      <c r="F1181" s="525"/>
      <c r="G1181" s="526"/>
      <c r="J1181" s="555"/>
    </row>
    <row r="1182" spans="1:10">
      <c r="A1182" s="498"/>
      <c r="B1182" s="490"/>
      <c r="C1182" s="490"/>
      <c r="D1182" s="523"/>
      <c r="E1182" s="524"/>
      <c r="F1182" s="525"/>
      <c r="G1182" s="526"/>
      <c r="J1182" s="555"/>
    </row>
    <row r="1183" spans="1:10">
      <c r="A1183" s="495">
        <v>1</v>
      </c>
      <c r="B1183" s="587" t="s">
        <v>882</v>
      </c>
      <c r="C1183" s="1171"/>
      <c r="D1183" s="523"/>
      <c r="E1183" s="542"/>
      <c r="F1183" s="505"/>
      <c r="G1183" s="506"/>
      <c r="J1183" s="555"/>
    </row>
    <row r="1184" spans="1:10">
      <c r="A1184" s="495"/>
      <c r="B1184" s="588"/>
      <c r="C1184" s="1172"/>
      <c r="D1184" s="523"/>
      <c r="E1184" s="542"/>
      <c r="F1184" s="505"/>
      <c r="G1184" s="506"/>
      <c r="J1184" s="555"/>
    </row>
    <row r="1185" spans="1:10">
      <c r="A1185" s="589" t="s">
        <v>868</v>
      </c>
      <c r="B1185" s="587" t="s">
        <v>881</v>
      </c>
      <c r="C1185" s="1171"/>
      <c r="D1185" s="523" t="s">
        <v>296</v>
      </c>
      <c r="E1185" s="542">
        <v>1</v>
      </c>
      <c r="F1185" s="505">
        <v>0</v>
      </c>
      <c r="G1185" s="506">
        <f>E1185*F1185</f>
        <v>0</v>
      </c>
      <c r="J1185" s="590"/>
    </row>
    <row r="1186" spans="1:10">
      <c r="A1186" s="589"/>
      <c r="B1186" s="587"/>
      <c r="C1186" s="1171"/>
      <c r="D1186" s="523"/>
      <c r="E1186" s="542"/>
      <c r="F1186" s="505"/>
      <c r="G1186" s="506"/>
      <c r="J1186" s="590"/>
    </row>
    <row r="1187" spans="1:10">
      <c r="A1187" s="589" t="s">
        <v>868</v>
      </c>
      <c r="B1187" s="587" t="s">
        <v>880</v>
      </c>
      <c r="C1187" s="1171"/>
      <c r="D1187" s="523" t="s">
        <v>296</v>
      </c>
      <c r="E1187" s="542">
        <v>2</v>
      </c>
      <c r="F1187" s="505">
        <v>0</v>
      </c>
      <c r="G1187" s="506">
        <f>E1187*F1187</f>
        <v>0</v>
      </c>
      <c r="J1187" s="590"/>
    </row>
    <row r="1188" spans="1:10">
      <c r="A1188" s="589"/>
      <c r="B1188" s="587"/>
      <c r="C1188" s="1171"/>
      <c r="D1188" s="523"/>
      <c r="E1188" s="542"/>
      <c r="F1188" s="505"/>
      <c r="G1188" s="506"/>
      <c r="J1188" s="590"/>
    </row>
    <row r="1189" spans="1:10" ht="15.75" customHeight="1">
      <c r="A1189" s="589" t="s">
        <v>868</v>
      </c>
      <c r="B1189" s="587" t="s">
        <v>879</v>
      </c>
      <c r="C1189" s="1171"/>
      <c r="D1189" s="523" t="s">
        <v>296</v>
      </c>
      <c r="E1189" s="542">
        <v>1</v>
      </c>
      <c r="F1189" s="505">
        <v>0</v>
      </c>
      <c r="G1189" s="506">
        <f>E1189*F1189</f>
        <v>0</v>
      </c>
      <c r="J1189" s="555"/>
    </row>
    <row r="1190" spans="1:10" ht="15.75" customHeight="1">
      <c r="A1190" s="589"/>
      <c r="B1190" s="587"/>
      <c r="C1190" s="1171"/>
      <c r="D1190" s="523"/>
      <c r="E1190" s="542"/>
      <c r="F1190" s="505"/>
      <c r="G1190" s="506"/>
      <c r="J1190" s="555"/>
    </row>
    <row r="1191" spans="1:10">
      <c r="A1191" s="589" t="s">
        <v>868</v>
      </c>
      <c r="B1191" s="587" t="s">
        <v>878</v>
      </c>
      <c r="C1191" s="1171"/>
      <c r="D1191" s="523" t="s">
        <v>296</v>
      </c>
      <c r="E1191" s="542">
        <v>8</v>
      </c>
      <c r="F1191" s="505">
        <v>0</v>
      </c>
      <c r="G1191" s="506">
        <f>E1191*F1191</f>
        <v>0</v>
      </c>
      <c r="J1191" s="555"/>
    </row>
    <row r="1192" spans="1:10">
      <c r="A1192" s="589"/>
      <c r="B1192" s="587"/>
      <c r="C1192" s="1171"/>
      <c r="D1192" s="523"/>
      <c r="E1192" s="542"/>
      <c r="F1192" s="505"/>
      <c r="G1192" s="506"/>
      <c r="J1192" s="555"/>
    </row>
    <row r="1193" spans="1:10">
      <c r="A1193" s="589" t="s">
        <v>868</v>
      </c>
      <c r="B1193" s="587" t="s">
        <v>877</v>
      </c>
      <c r="C1193" s="1171"/>
      <c r="D1193" s="523" t="s">
        <v>296</v>
      </c>
      <c r="E1193" s="542">
        <v>13</v>
      </c>
      <c r="F1193" s="505">
        <v>0</v>
      </c>
      <c r="G1193" s="506">
        <f>E1193*F1193</f>
        <v>0</v>
      </c>
      <c r="J1193" s="555"/>
    </row>
    <row r="1194" spans="1:10">
      <c r="A1194" s="589"/>
      <c r="B1194" s="587"/>
      <c r="C1194" s="1171"/>
      <c r="D1194" s="523"/>
      <c r="E1194" s="542"/>
      <c r="F1194" s="505"/>
      <c r="G1194" s="506"/>
      <c r="J1194" s="555"/>
    </row>
    <row r="1195" spans="1:10">
      <c r="A1195" s="589" t="s">
        <v>868</v>
      </c>
      <c r="B1195" s="587" t="s">
        <v>876</v>
      </c>
      <c r="C1195" s="1171"/>
      <c r="D1195" s="523" t="s">
        <v>296</v>
      </c>
      <c r="E1195" s="542">
        <v>5</v>
      </c>
      <c r="F1195" s="505">
        <v>0</v>
      </c>
      <c r="G1195" s="506">
        <f>E1195*F1195</f>
        <v>0</v>
      </c>
      <c r="J1195" s="555"/>
    </row>
    <row r="1196" spans="1:10">
      <c r="A1196" s="589"/>
      <c r="B1196" s="587"/>
      <c r="C1196" s="1171"/>
      <c r="D1196" s="523"/>
      <c r="E1196" s="542"/>
      <c r="F1196" s="505"/>
      <c r="G1196" s="506"/>
      <c r="J1196" s="555"/>
    </row>
    <row r="1197" spans="1:10">
      <c r="A1197" s="589" t="s">
        <v>868</v>
      </c>
      <c r="B1197" s="587" t="s">
        <v>875</v>
      </c>
      <c r="C1197" s="1171"/>
      <c r="D1197" s="523" t="s">
        <v>296</v>
      </c>
      <c r="E1197" s="542">
        <v>1</v>
      </c>
      <c r="F1197" s="505">
        <v>0</v>
      </c>
      <c r="G1197" s="506">
        <f>E1197*F1197</f>
        <v>0</v>
      </c>
      <c r="J1197" s="555"/>
    </row>
    <row r="1198" spans="1:10">
      <c r="A1198" s="589"/>
      <c r="B1198" s="587"/>
      <c r="C1198" s="1171"/>
      <c r="D1198" s="523"/>
      <c r="E1198" s="542"/>
      <c r="F1198" s="505"/>
      <c r="G1198" s="506"/>
      <c r="J1198" s="555"/>
    </row>
    <row r="1199" spans="1:10">
      <c r="A1199" s="589" t="s">
        <v>868</v>
      </c>
      <c r="B1199" s="587" t="s">
        <v>874</v>
      </c>
      <c r="C1199" s="1171"/>
      <c r="D1199" s="523" t="s">
        <v>296</v>
      </c>
      <c r="E1199" s="542">
        <v>1</v>
      </c>
      <c r="F1199" s="505">
        <v>0</v>
      </c>
      <c r="G1199" s="506">
        <f>E1199*F1199</f>
        <v>0</v>
      </c>
      <c r="J1199" s="555"/>
    </row>
    <row r="1200" spans="1:10">
      <c r="A1200" s="589"/>
      <c r="B1200" s="587"/>
      <c r="C1200" s="1171"/>
      <c r="D1200" s="523"/>
      <c r="E1200" s="542"/>
      <c r="F1200" s="505"/>
      <c r="G1200" s="506"/>
      <c r="J1200" s="555"/>
    </row>
    <row r="1201" spans="1:10" ht="18.75" customHeight="1">
      <c r="A1201" s="589" t="s">
        <v>868</v>
      </c>
      <c r="B1201" s="587" t="s">
        <v>873</v>
      </c>
      <c r="C1201" s="1171"/>
      <c r="D1201" s="523" t="s">
        <v>296</v>
      </c>
      <c r="E1201" s="542">
        <v>2</v>
      </c>
      <c r="F1201" s="505">
        <v>0</v>
      </c>
      <c r="G1201" s="506">
        <f>E1201*F1201</f>
        <v>0</v>
      </c>
      <c r="J1201" s="555"/>
    </row>
    <row r="1202" spans="1:10">
      <c r="A1202" s="589"/>
      <c r="B1202" s="587"/>
      <c r="C1202" s="1171"/>
      <c r="D1202" s="523"/>
      <c r="E1202" s="542"/>
      <c r="F1202" s="505"/>
      <c r="G1202" s="506"/>
      <c r="J1202" s="555"/>
    </row>
    <row r="1203" spans="1:10">
      <c r="A1203" s="589" t="s">
        <v>868</v>
      </c>
      <c r="B1203" s="587" t="s">
        <v>872</v>
      </c>
      <c r="C1203" s="1171"/>
      <c r="D1203" s="523" t="s">
        <v>438</v>
      </c>
      <c r="E1203" s="542">
        <v>980</v>
      </c>
      <c r="F1203" s="505">
        <v>0</v>
      </c>
      <c r="G1203" s="506">
        <f>E1203*F1203</f>
        <v>0</v>
      </c>
      <c r="J1203" s="555"/>
    </row>
    <row r="1204" spans="1:10">
      <c r="A1204" s="589"/>
      <c r="B1204" s="587"/>
      <c r="C1204" s="1171"/>
      <c r="D1204" s="523"/>
      <c r="E1204" s="542"/>
      <c r="F1204" s="505"/>
      <c r="G1204" s="506"/>
      <c r="J1204" s="555"/>
    </row>
    <row r="1205" spans="1:10">
      <c r="A1205" s="589" t="s">
        <v>868</v>
      </c>
      <c r="B1205" s="587" t="s">
        <v>871</v>
      </c>
      <c r="C1205" s="1171"/>
      <c r="D1205" s="523" t="s">
        <v>296</v>
      </c>
      <c r="E1205" s="542">
        <v>47</v>
      </c>
      <c r="F1205" s="505">
        <v>0</v>
      </c>
      <c r="G1205" s="506">
        <f>E1205*F1205</f>
        <v>0</v>
      </c>
      <c r="J1205" s="555"/>
    </row>
    <row r="1206" spans="1:10">
      <c r="A1206" s="589"/>
      <c r="B1206" s="587"/>
      <c r="C1206" s="1171"/>
      <c r="D1206" s="523"/>
      <c r="E1206" s="542"/>
      <c r="F1206" s="505"/>
      <c r="G1206" s="506"/>
      <c r="J1206" s="555"/>
    </row>
    <row r="1207" spans="1:10">
      <c r="A1207" s="589" t="s">
        <v>868</v>
      </c>
      <c r="B1207" s="591" t="s">
        <v>870</v>
      </c>
      <c r="C1207" s="1173"/>
      <c r="D1207" s="523" t="s">
        <v>380</v>
      </c>
      <c r="E1207" s="542">
        <v>1</v>
      </c>
      <c r="F1207" s="505">
        <v>0</v>
      </c>
      <c r="G1207" s="506">
        <f>E1207*F1207</f>
        <v>0</v>
      </c>
      <c r="J1207" s="555"/>
    </row>
    <row r="1208" spans="1:10">
      <c r="A1208" s="589"/>
      <c r="B1208" s="591"/>
      <c r="C1208" s="1173"/>
      <c r="D1208" s="523"/>
      <c r="E1208" s="542"/>
      <c r="F1208" s="505"/>
      <c r="G1208" s="506"/>
      <c r="J1208" s="555"/>
    </row>
    <row r="1209" spans="1:10" ht="20.25" customHeight="1">
      <c r="A1209" s="589" t="s">
        <v>868</v>
      </c>
      <c r="B1209" s="591" t="s">
        <v>869</v>
      </c>
      <c r="C1209" s="1173"/>
      <c r="D1209" s="523" t="s">
        <v>380</v>
      </c>
      <c r="E1209" s="542">
        <v>1</v>
      </c>
      <c r="F1209" s="505">
        <v>0</v>
      </c>
      <c r="G1209" s="506">
        <f>E1209*F1209</f>
        <v>0</v>
      </c>
      <c r="J1209" s="555"/>
    </row>
    <row r="1210" spans="1:10" ht="25.5">
      <c r="A1210" s="589" t="s">
        <v>868</v>
      </c>
      <c r="B1210" s="496" t="s">
        <v>867</v>
      </c>
      <c r="C1210" s="1139"/>
      <c r="D1210" s="503" t="s">
        <v>438</v>
      </c>
      <c r="E1210" s="504">
        <v>530</v>
      </c>
      <c r="F1210" s="505">
        <v>0</v>
      </c>
      <c r="G1210" s="506">
        <f>E1210*F1210</f>
        <v>0</v>
      </c>
      <c r="H1210" s="502"/>
    </row>
    <row r="1211" spans="1:10">
      <c r="A1211" s="589"/>
      <c r="B1211" s="496"/>
      <c r="C1211" s="1139"/>
      <c r="D1211" s="503"/>
      <c r="E1211" s="504"/>
      <c r="F1211" s="505"/>
      <c r="G1211" s="506"/>
      <c r="H1211" s="502"/>
    </row>
    <row r="1212" spans="1:10" ht="16.5" customHeight="1">
      <c r="A1212" s="495">
        <v>3</v>
      </c>
      <c r="B1212" s="496" t="s">
        <v>1139</v>
      </c>
      <c r="C1212" s="1139"/>
      <c r="D1212" s="503"/>
      <c r="E1212" s="504"/>
      <c r="F1212" s="505"/>
      <c r="G1212" s="506"/>
      <c r="H1212" s="502"/>
    </row>
    <row r="1213" spans="1:10">
      <c r="A1213" s="495"/>
      <c r="B1213" s="538"/>
      <c r="C1213" s="1149"/>
      <c r="D1213" s="503"/>
      <c r="E1213" s="504"/>
      <c r="F1213" s="505"/>
      <c r="G1213" s="506"/>
      <c r="H1213" s="502"/>
    </row>
    <row r="1214" spans="1:10">
      <c r="A1214" s="589" t="s">
        <v>868</v>
      </c>
      <c r="B1214" s="496" t="s">
        <v>1137</v>
      </c>
      <c r="C1214" s="1139"/>
      <c r="D1214" s="503" t="s">
        <v>438</v>
      </c>
      <c r="E1214" s="504">
        <v>350</v>
      </c>
      <c r="F1214" s="505">
        <v>0</v>
      </c>
      <c r="G1214" s="506">
        <f>E1214*F1214</f>
        <v>0</v>
      </c>
      <c r="H1214" s="502"/>
    </row>
    <row r="1215" spans="1:10">
      <c r="A1215" s="589"/>
      <c r="B1215" s="496"/>
      <c r="C1215" s="1139"/>
      <c r="D1215" s="503"/>
      <c r="E1215" s="504"/>
      <c r="F1215" s="505"/>
      <c r="G1215" s="506"/>
      <c r="H1215" s="502"/>
    </row>
    <row r="1216" spans="1:10" ht="25.5">
      <c r="A1216" s="495">
        <v>4</v>
      </c>
      <c r="B1216" s="496" t="s">
        <v>3337</v>
      </c>
      <c r="C1216" s="1139"/>
      <c r="D1216" s="503"/>
      <c r="E1216" s="504"/>
      <c r="F1216" s="505"/>
      <c r="G1216" s="506"/>
      <c r="H1216" s="502"/>
    </row>
    <row r="1217" spans="1:10">
      <c r="A1217" s="495"/>
      <c r="B1217" s="538"/>
      <c r="C1217" s="1149"/>
      <c r="D1217" s="523" t="s">
        <v>380</v>
      </c>
      <c r="E1217" s="542">
        <v>1</v>
      </c>
      <c r="F1217" s="505">
        <v>0</v>
      </c>
      <c r="G1217" s="506">
        <f>E1217*F1217</f>
        <v>0</v>
      </c>
      <c r="H1217" s="502"/>
    </row>
    <row r="1218" spans="1:10">
      <c r="A1218" s="495"/>
      <c r="B1218" s="538"/>
      <c r="C1218" s="1149"/>
      <c r="D1218" s="523"/>
      <c r="E1218" s="542"/>
      <c r="F1218" s="505"/>
      <c r="G1218" s="506"/>
      <c r="H1218" s="502"/>
    </row>
    <row r="1219" spans="1:10" ht="38.25">
      <c r="A1219" s="1555">
        <v>5</v>
      </c>
      <c r="B1219" s="1554" t="s">
        <v>4229</v>
      </c>
      <c r="C1219" s="1139"/>
      <c r="D1219" s="503"/>
      <c r="E1219" s="504"/>
      <c r="F1219" s="505"/>
      <c r="G1219" s="506"/>
      <c r="H1219" s="502"/>
    </row>
    <row r="1220" spans="1:10">
      <c r="A1220" s="495"/>
      <c r="B1220" s="538"/>
      <c r="C1220" s="1149"/>
      <c r="D1220" s="1562" t="s">
        <v>380</v>
      </c>
      <c r="E1220" s="1563">
        <v>1</v>
      </c>
      <c r="F1220" s="1564">
        <v>0</v>
      </c>
      <c r="G1220" s="1565">
        <f>E1220*F1220</f>
        <v>0</v>
      </c>
      <c r="H1220" s="502"/>
    </row>
    <row r="1221" spans="1:10">
      <c r="A1221" s="495"/>
      <c r="B1221" s="538"/>
      <c r="C1221" s="1149"/>
      <c r="D1221" s="523"/>
      <c r="E1221" s="542"/>
      <c r="F1221" s="505"/>
      <c r="G1221" s="506"/>
      <c r="H1221" s="502"/>
    </row>
    <row r="1222" spans="1:10" ht="38.25">
      <c r="A1222" s="495"/>
      <c r="B1222" s="587" t="s">
        <v>3338</v>
      </c>
      <c r="C1222" s="1171"/>
      <c r="D1222" s="523"/>
      <c r="E1222" s="542"/>
      <c r="F1222" s="592"/>
      <c r="G1222" s="506"/>
      <c r="J1222" s="555"/>
    </row>
    <row r="1223" spans="1:10">
      <c r="A1223" s="498"/>
      <c r="B1223" s="490"/>
      <c r="C1223" s="490"/>
      <c r="D1223" s="523"/>
      <c r="E1223" s="524"/>
      <c r="F1223" s="526"/>
      <c r="G1223" s="526"/>
      <c r="J1223" s="555"/>
    </row>
    <row r="1224" spans="1:10" s="487" customFormat="1">
      <c r="A1224" s="529"/>
      <c r="B1224" s="530" t="s">
        <v>866</v>
      </c>
      <c r="C1224" s="530"/>
      <c r="D1224" s="531"/>
      <c r="E1224" s="532"/>
      <c r="F1224" s="534"/>
      <c r="G1224" s="534">
        <f>SUM(G1185:G1223)</f>
        <v>0</v>
      </c>
      <c r="J1224" s="555"/>
    </row>
    <row r="1225" spans="1:10">
      <c r="A1225" s="498"/>
      <c r="B1225" s="490"/>
      <c r="C1225" s="490"/>
      <c r="D1225" s="523"/>
      <c r="E1225" s="524"/>
      <c r="F1225" s="526"/>
      <c r="G1225" s="526"/>
    </row>
    <row r="1226" spans="1:10" s="487" customFormat="1">
      <c r="A1226" s="490"/>
      <c r="B1226" s="489" t="s">
        <v>865</v>
      </c>
      <c r="C1226" s="489"/>
      <c r="D1226" s="559"/>
      <c r="E1226" s="593"/>
      <c r="F1226" s="580"/>
      <c r="G1226" s="580"/>
    </row>
    <row r="1227" spans="1:10" s="487" customFormat="1">
      <c r="A1227" s="498"/>
      <c r="B1227" s="594"/>
      <c r="C1227" s="594"/>
      <c r="D1227" s="559"/>
      <c r="E1227" s="560"/>
      <c r="F1227" s="595"/>
      <c r="G1227" s="562"/>
    </row>
    <row r="1228" spans="1:10" s="487" customFormat="1">
      <c r="A1228" s="498" t="s">
        <v>5</v>
      </c>
      <c r="B1228" s="490" t="s">
        <v>864</v>
      </c>
      <c r="C1228" s="490"/>
      <c r="D1228" s="559"/>
      <c r="E1228" s="593"/>
      <c r="F1228" s="580"/>
      <c r="G1228" s="580"/>
    </row>
    <row r="1229" spans="1:10" s="487" customFormat="1">
      <c r="A1229" s="498"/>
      <c r="B1229" s="594"/>
      <c r="C1229" s="594"/>
      <c r="D1229" s="559"/>
      <c r="E1229" s="560"/>
      <c r="F1229" s="595"/>
      <c r="G1229" s="562"/>
    </row>
    <row r="1230" spans="1:10" s="487" customFormat="1">
      <c r="A1230" s="490" t="s">
        <v>194</v>
      </c>
      <c r="B1230" s="489" t="s">
        <v>863</v>
      </c>
      <c r="C1230" s="489"/>
      <c r="D1230" s="559"/>
      <c r="E1230" s="593"/>
      <c r="F1230" s="580"/>
      <c r="G1230" s="580">
        <f>G189</f>
        <v>0</v>
      </c>
    </row>
    <row r="1231" spans="1:10" s="487" customFormat="1">
      <c r="A1231" s="498"/>
      <c r="B1231" s="594"/>
      <c r="C1231" s="594"/>
      <c r="D1231" s="559"/>
      <c r="E1231" s="560"/>
      <c r="F1231" s="595"/>
      <c r="G1231" s="562"/>
    </row>
    <row r="1232" spans="1:10" s="487" customFormat="1">
      <c r="A1232" s="490" t="s">
        <v>180</v>
      </c>
      <c r="B1232" s="489" t="s">
        <v>862</v>
      </c>
      <c r="C1232" s="489"/>
      <c r="D1232" s="559"/>
      <c r="E1232" s="593"/>
      <c r="F1232" s="580"/>
      <c r="G1232" s="580">
        <f>G283</f>
        <v>0</v>
      </c>
    </row>
    <row r="1233" spans="1:7" s="487" customFormat="1">
      <c r="A1233" s="498"/>
      <c r="B1233" s="594"/>
      <c r="C1233" s="594"/>
      <c r="D1233" s="559"/>
      <c r="E1233" s="560"/>
      <c r="F1233" s="595"/>
      <c r="G1233" s="562"/>
    </row>
    <row r="1234" spans="1:7" s="487" customFormat="1">
      <c r="A1234" s="490" t="s">
        <v>785</v>
      </c>
      <c r="B1234" s="489" t="s">
        <v>861</v>
      </c>
      <c r="C1234" s="489"/>
      <c r="D1234" s="559"/>
      <c r="E1234" s="593"/>
      <c r="F1234" s="580"/>
      <c r="G1234" s="580">
        <f>G645</f>
        <v>0</v>
      </c>
    </row>
    <row r="1235" spans="1:7" s="487" customFormat="1">
      <c r="A1235" s="498"/>
      <c r="B1235" s="594"/>
      <c r="C1235" s="594"/>
      <c r="D1235" s="559"/>
      <c r="E1235" s="560"/>
      <c r="F1235" s="595"/>
      <c r="G1235" s="562"/>
    </row>
    <row r="1236" spans="1:7" s="487" customFormat="1">
      <c r="A1236" s="490" t="s">
        <v>782</v>
      </c>
      <c r="B1236" s="489" t="s">
        <v>860</v>
      </c>
      <c r="C1236" s="489"/>
      <c r="D1236" s="559"/>
      <c r="E1236" s="593"/>
      <c r="F1236" s="580"/>
      <c r="G1236" s="580">
        <f>G688</f>
        <v>0</v>
      </c>
    </row>
    <row r="1237" spans="1:7" s="487" customFormat="1">
      <c r="A1237" s="490"/>
      <c r="B1237" s="489"/>
      <c r="C1237" s="489"/>
      <c r="D1237" s="559"/>
      <c r="E1237" s="593"/>
      <c r="F1237" s="580"/>
      <c r="G1237" s="580"/>
    </row>
    <row r="1238" spans="1:7" s="487" customFormat="1">
      <c r="A1238" s="490" t="s">
        <v>779</v>
      </c>
      <c r="B1238" s="489" t="s">
        <v>859</v>
      </c>
      <c r="C1238" s="489"/>
      <c r="D1238" s="559"/>
      <c r="E1238" s="593"/>
      <c r="F1238" s="580"/>
      <c r="G1238" s="580">
        <f>G720</f>
        <v>0</v>
      </c>
    </row>
    <row r="1239" spans="1:7" s="487" customFormat="1">
      <c r="A1239" s="490"/>
      <c r="B1239" s="489"/>
      <c r="C1239" s="489"/>
      <c r="D1239" s="559"/>
      <c r="E1239" s="593"/>
      <c r="F1239" s="580"/>
      <c r="G1239" s="580"/>
    </row>
    <row r="1240" spans="1:7" s="487" customFormat="1">
      <c r="A1240" s="490" t="s">
        <v>858</v>
      </c>
      <c r="B1240" s="489" t="s">
        <v>857</v>
      </c>
      <c r="C1240" s="489"/>
      <c r="D1240" s="559"/>
      <c r="E1240" s="593"/>
      <c r="F1240" s="580"/>
      <c r="G1240" s="580">
        <f>G732</f>
        <v>0</v>
      </c>
    </row>
    <row r="1241" spans="1:7" s="487" customFormat="1">
      <c r="A1241" s="490"/>
      <c r="B1241" s="594"/>
      <c r="C1241" s="594"/>
      <c r="D1241" s="559"/>
      <c r="E1241" s="560"/>
      <c r="F1241" s="595"/>
      <c r="G1241" s="562"/>
    </row>
    <row r="1242" spans="1:7" s="487" customFormat="1" ht="25.5">
      <c r="A1242" s="529"/>
      <c r="B1242" s="530" t="s">
        <v>856</v>
      </c>
      <c r="C1242" s="530"/>
      <c r="D1242" s="531"/>
      <c r="E1242" s="532"/>
      <c r="F1242" s="534"/>
      <c r="G1242" s="534">
        <f>SUM(G1230:G1241)</f>
        <v>0</v>
      </c>
    </row>
    <row r="1243" spans="1:7" s="487" customFormat="1">
      <c r="A1243" s="490"/>
      <c r="B1243" s="489"/>
      <c r="C1243" s="489"/>
      <c r="D1243" s="559"/>
      <c r="E1243" s="578"/>
      <c r="F1243" s="580"/>
      <c r="G1243" s="580"/>
    </row>
    <row r="1244" spans="1:7" s="487" customFormat="1">
      <c r="A1244" s="490"/>
      <c r="B1244" s="489"/>
      <c r="C1244" s="489"/>
      <c r="D1244" s="559"/>
      <c r="E1244" s="578"/>
      <c r="F1244" s="580"/>
      <c r="G1244" s="580"/>
    </row>
    <row r="1245" spans="1:7" s="487" customFormat="1">
      <c r="A1245" s="498" t="s">
        <v>7</v>
      </c>
      <c r="B1245" s="490" t="s">
        <v>855</v>
      </c>
      <c r="C1245" s="490"/>
      <c r="D1245" s="559"/>
      <c r="E1245" s="593"/>
      <c r="F1245" s="580"/>
      <c r="G1245" s="580"/>
    </row>
    <row r="1246" spans="1:7" s="487" customFormat="1">
      <c r="A1246" s="498"/>
      <c r="B1246" s="490"/>
      <c r="C1246" s="490"/>
      <c r="D1246" s="559"/>
      <c r="E1246" s="593"/>
      <c r="F1246" s="580"/>
      <c r="G1246" s="580"/>
    </row>
    <row r="1247" spans="1:7" s="487" customFormat="1">
      <c r="A1247" s="498">
        <v>1</v>
      </c>
      <c r="B1247" s="490" t="s">
        <v>854</v>
      </c>
      <c r="C1247" s="490"/>
      <c r="D1247" s="559"/>
      <c r="E1247" s="593"/>
      <c r="F1247" s="580"/>
      <c r="G1247" s="580">
        <f>G822</f>
        <v>0</v>
      </c>
    </row>
    <row r="1248" spans="1:7" s="487" customFormat="1">
      <c r="A1248" s="498"/>
      <c r="B1248" s="490"/>
      <c r="C1248" s="490"/>
      <c r="D1248" s="559"/>
      <c r="E1248" s="593"/>
      <c r="F1248" s="580"/>
      <c r="G1248" s="580"/>
    </row>
    <row r="1249" spans="1:10" s="487" customFormat="1">
      <c r="A1249" s="498">
        <v>2</v>
      </c>
      <c r="B1249" s="490" t="s">
        <v>853</v>
      </c>
      <c r="C1249" s="490"/>
      <c r="D1249" s="559"/>
      <c r="E1249" s="593"/>
      <c r="F1249" s="580"/>
      <c r="G1249" s="580">
        <f>G925</f>
        <v>0</v>
      </c>
    </row>
    <row r="1250" spans="1:10" s="487" customFormat="1">
      <c r="A1250" s="498"/>
      <c r="B1250" s="490"/>
      <c r="C1250" s="490"/>
      <c r="D1250" s="559"/>
      <c r="E1250" s="593"/>
      <c r="F1250" s="580"/>
      <c r="G1250" s="580"/>
    </row>
    <row r="1251" spans="1:10" s="487" customFormat="1">
      <c r="A1251" s="498">
        <v>3</v>
      </c>
      <c r="B1251" s="490" t="s">
        <v>852</v>
      </c>
      <c r="C1251" s="490"/>
      <c r="D1251" s="559"/>
      <c r="E1251" s="593"/>
      <c r="F1251" s="580"/>
      <c r="G1251" s="580">
        <f>G1007</f>
        <v>0</v>
      </c>
    </row>
    <row r="1252" spans="1:10" s="487" customFormat="1">
      <c r="A1252" s="498"/>
      <c r="B1252" s="490"/>
      <c r="C1252" s="490"/>
      <c r="D1252" s="559"/>
      <c r="E1252" s="593"/>
      <c r="F1252" s="580"/>
      <c r="G1252" s="580"/>
    </row>
    <row r="1253" spans="1:10" s="487" customFormat="1">
      <c r="A1253" s="498">
        <v>4</v>
      </c>
      <c r="B1253" s="490" t="s">
        <v>851</v>
      </c>
      <c r="C1253" s="490"/>
      <c r="D1253" s="559"/>
      <c r="E1253" s="593"/>
      <c r="F1253" s="580"/>
      <c r="G1253" s="580">
        <f>G1087</f>
        <v>0</v>
      </c>
    </row>
    <row r="1254" spans="1:10" s="487" customFormat="1">
      <c r="A1254" s="498"/>
      <c r="B1254" s="490"/>
      <c r="C1254" s="490"/>
      <c r="D1254" s="559"/>
      <c r="E1254" s="593"/>
      <c r="F1254" s="580"/>
      <c r="G1254" s="580"/>
    </row>
    <row r="1255" spans="1:10" s="487" customFormat="1">
      <c r="A1255" s="498">
        <v>5</v>
      </c>
      <c r="B1255" s="490" t="s">
        <v>850</v>
      </c>
      <c r="C1255" s="490"/>
      <c r="D1255" s="559"/>
      <c r="E1255" s="593"/>
      <c r="F1255" s="580"/>
      <c r="G1255" s="580">
        <f>G1123</f>
        <v>0</v>
      </c>
    </row>
    <row r="1256" spans="1:10" s="487" customFormat="1">
      <c r="A1256" s="498"/>
      <c r="B1256" s="490"/>
      <c r="C1256" s="490"/>
      <c r="D1256" s="559"/>
      <c r="E1256" s="593"/>
      <c r="F1256" s="580"/>
      <c r="G1256" s="580"/>
    </row>
    <row r="1257" spans="1:10" s="487" customFormat="1">
      <c r="A1257" s="498">
        <v>6</v>
      </c>
      <c r="B1257" s="490" t="s">
        <v>849</v>
      </c>
      <c r="C1257" s="490"/>
      <c r="D1257" s="559"/>
      <c r="E1257" s="593"/>
      <c r="F1257" s="580"/>
      <c r="G1257" s="580">
        <f>G1160</f>
        <v>0</v>
      </c>
    </row>
    <row r="1258" spans="1:10" s="487" customFormat="1">
      <c r="A1258" s="498"/>
      <c r="B1258" s="490"/>
      <c r="C1258" s="490"/>
      <c r="D1258" s="559"/>
      <c r="E1258" s="593"/>
      <c r="F1258" s="580"/>
      <c r="G1258" s="580"/>
    </row>
    <row r="1259" spans="1:10" s="487" customFormat="1" ht="12" customHeight="1">
      <c r="A1259" s="498">
        <v>7</v>
      </c>
      <c r="B1259" s="490" t="s">
        <v>848</v>
      </c>
      <c r="C1259" s="490"/>
      <c r="D1259" s="559"/>
      <c r="E1259" s="593"/>
      <c r="F1259" s="580"/>
      <c r="G1259" s="580">
        <f>G1179</f>
        <v>0</v>
      </c>
      <c r="J1259" s="555"/>
    </row>
    <row r="1260" spans="1:10" s="487" customFormat="1" ht="12" customHeight="1">
      <c r="A1260" s="498"/>
      <c r="B1260" s="490"/>
      <c r="C1260" s="490"/>
      <c r="D1260" s="559"/>
      <c r="E1260" s="593"/>
      <c r="F1260" s="580"/>
      <c r="G1260" s="580"/>
      <c r="J1260" s="555"/>
    </row>
    <row r="1261" spans="1:10" s="487" customFormat="1" ht="12" customHeight="1">
      <c r="A1261" s="498">
        <v>8</v>
      </c>
      <c r="B1261" s="490" t="s">
        <v>847</v>
      </c>
      <c r="C1261" s="490"/>
      <c r="D1261" s="559"/>
      <c r="E1261" s="593"/>
      <c r="F1261" s="580"/>
      <c r="G1261" s="580">
        <f>G1224</f>
        <v>0</v>
      </c>
      <c r="J1261" s="555"/>
    </row>
    <row r="1262" spans="1:10" s="487" customFormat="1" ht="12" customHeight="1">
      <c r="A1262" s="596"/>
      <c r="B1262" s="597"/>
      <c r="C1262" s="597"/>
      <c r="D1262" s="598"/>
      <c r="E1262" s="599"/>
      <c r="F1262" s="600"/>
      <c r="G1262" s="600"/>
    </row>
    <row r="1263" spans="1:10" s="487" customFormat="1" ht="25.5">
      <c r="A1263" s="601"/>
      <c r="B1263" s="602" t="s">
        <v>846</v>
      </c>
      <c r="C1263" s="602"/>
      <c r="D1263" s="603"/>
      <c r="E1263" s="604"/>
      <c r="F1263" s="605"/>
      <c r="G1263" s="606">
        <f>SUM(G1247:G1262)</f>
        <v>0</v>
      </c>
    </row>
    <row r="1264" spans="1:10" s="487" customFormat="1">
      <c r="A1264" s="607"/>
      <c r="B1264" s="608"/>
      <c r="C1264" s="608"/>
      <c r="D1264" s="609"/>
      <c r="E1264" s="610"/>
      <c r="F1264" s="611"/>
      <c r="G1264" s="611"/>
    </row>
    <row r="1265" spans="1:7" s="487" customFormat="1">
      <c r="A1265" s="601"/>
      <c r="B1265" s="602" t="s">
        <v>845</v>
      </c>
      <c r="C1265" s="602"/>
      <c r="D1265" s="603"/>
      <c r="E1265" s="604"/>
      <c r="F1265" s="605"/>
      <c r="G1265" s="606">
        <f>G1242+G1263</f>
        <v>0</v>
      </c>
    </row>
    <row r="1269" spans="1:7">
      <c r="A1269" s="612"/>
      <c r="B1269" s="607"/>
      <c r="C1269" s="607"/>
    </row>
    <row r="1274" spans="1:7">
      <c r="B1274" s="618"/>
      <c r="C1274" s="618"/>
      <c r="E1274" s="619"/>
      <c r="F1274" s="620"/>
      <c r="G1274" s="621"/>
    </row>
    <row r="1275" spans="1:7">
      <c r="B1275" s="618"/>
      <c r="C1275" s="618"/>
      <c r="E1275" s="619"/>
      <c r="F1275" s="620"/>
      <c r="G1275" s="621"/>
    </row>
    <row r="1276" spans="1:7">
      <c r="B1276" s="618"/>
      <c r="C1276" s="618"/>
      <c r="E1276" s="619"/>
      <c r="F1276" s="620"/>
      <c r="G1276" s="621"/>
    </row>
    <row r="1277" spans="1:7">
      <c r="B1277" s="618"/>
      <c r="C1277" s="618"/>
      <c r="E1277" s="619"/>
      <c r="F1277" s="620"/>
      <c r="G1277" s="621"/>
    </row>
    <row r="1278" spans="1:7">
      <c r="B1278" s="618"/>
      <c r="C1278" s="618"/>
      <c r="E1278" s="619"/>
      <c r="F1278" s="620"/>
      <c r="G1278" s="621"/>
    </row>
    <row r="1279" spans="1:7">
      <c r="B1279" s="618"/>
      <c r="C1279" s="618"/>
    </row>
    <row r="1282" spans="1:7">
      <c r="B1282" s="618"/>
      <c r="C1282" s="618"/>
      <c r="E1282" s="619"/>
      <c r="F1282" s="620"/>
      <c r="G1282" s="621"/>
    </row>
    <row r="1283" spans="1:7">
      <c r="B1283" s="618"/>
      <c r="C1283" s="618"/>
      <c r="E1283" s="619"/>
      <c r="F1283" s="620"/>
      <c r="G1283" s="621"/>
    </row>
    <row r="1284" spans="1:7">
      <c r="B1284" s="618"/>
      <c r="C1284" s="618"/>
      <c r="E1284" s="619"/>
      <c r="F1284" s="620"/>
      <c r="G1284" s="621"/>
    </row>
    <row r="1285" spans="1:7">
      <c r="B1285" s="618"/>
      <c r="C1285" s="618"/>
    </row>
    <row r="1286" spans="1:7">
      <c r="E1286" s="619"/>
      <c r="F1286" s="620"/>
      <c r="G1286" s="621"/>
    </row>
    <row r="1287" spans="1:7">
      <c r="B1287" s="608"/>
      <c r="C1287" s="608"/>
    </row>
    <row r="1290" spans="1:7">
      <c r="A1290" s="612"/>
      <c r="B1290" s="607"/>
      <c r="C1290" s="607"/>
    </row>
    <row r="1294" spans="1:7">
      <c r="B1294" s="618"/>
      <c r="C1294" s="618"/>
      <c r="E1294" s="619"/>
      <c r="F1294" s="620"/>
      <c r="G1294" s="621"/>
    </row>
    <row r="1296" spans="1:7">
      <c r="B1296" s="618"/>
      <c r="C1296" s="618"/>
      <c r="E1296" s="619"/>
      <c r="F1296" s="620"/>
      <c r="G1296" s="621"/>
    </row>
    <row r="1297" spans="2:7">
      <c r="B1297" s="608"/>
      <c r="C1297" s="608"/>
    </row>
    <row r="1298" spans="2:7">
      <c r="B1298" s="618"/>
      <c r="C1298" s="618"/>
      <c r="E1298" s="619"/>
      <c r="F1298" s="620"/>
      <c r="G1298" s="621"/>
    </row>
    <row r="1300" spans="2:7">
      <c r="B1300" s="618"/>
      <c r="C1300" s="618"/>
      <c r="E1300" s="619"/>
      <c r="F1300" s="620"/>
      <c r="G1300" s="621"/>
    </row>
    <row r="1301" spans="2:7">
      <c r="B1301" s="618"/>
      <c r="C1301" s="618"/>
    </row>
    <row r="1302" spans="2:7">
      <c r="B1302" s="618"/>
      <c r="C1302" s="618"/>
      <c r="E1302" s="619"/>
      <c r="F1302" s="620"/>
      <c r="G1302" s="621"/>
    </row>
    <row r="1304" spans="2:7">
      <c r="E1304" s="619"/>
      <c r="F1304" s="620"/>
      <c r="G1304" s="621"/>
    </row>
    <row r="1306" spans="2:7">
      <c r="E1306" s="619"/>
      <c r="F1306" s="620"/>
      <c r="G1306" s="621"/>
    </row>
  </sheetData>
  <sheetProtection algorithmName="SHA-512" hashValue="gT4w0P+nJghMxiR2PuxNWpX1WrvXWCV8UErtj3/nN0UqyGtivqyRzSVv2+dcj/xtRDW/zziq/ObWTNZJkPj81w==" saltValue="/5Du9u5h+He1GLGUb5IH0g==" spinCount="100000" sheet="1" objects="1" scenarios="1"/>
  <protectedRanges>
    <protectedRange sqref="F74:G74 F190:G195 F213:G214 F218:G220 F246:G248 F253:G253 F262:G262 F1006:G1006 F264:G265 F278:G278 F280:G280 F282:G282 F1285:G1285 F1307:G65544 F647:G650 F224:G226 F1291:G1293 F1295:G1295 F1297:G1297 F1299:G1299 F1301:G1301 F1303:G1303 F1305:G1305 F685:G685 F687:G687 F821:G821 F739:G741 F743:G743 F747:G747 F749:G749 F751:G751 F664:G666 F817:G817 F819:G819 F1279:G1281 F825:G825 F1226:G1226 F1230:G1230 F1264:G1264 F1232:G1232 F1234:G1234 F1236:G1237 F1266:G1268 F1287:G1289 F1270:G1273 F823:G823 F445:G445 F392:G392 F285:G286 F673:G674 F678:G679 F733:G733 F778:G779 F1008:G1008 F928:G930 F796:G797 F942:G942 F946:G947 F932:G939 F644:G644 F810:G812 F959:G959 F961:G963 F987:G988 F242:G243 F965:G965 F967:G967 F971:G972 F974:G974 F976:G976 F978:G978 F980:G980 F982:G982 F984:G984 F997:G998 F1173:G1174 I28 F20:G21 F1212:G1213 F1216:G1216 F1219:G1219 F25:G72 F80:G80 F83:G83 F86:G86 F89:G89 F92:G92 F95:G95 F98:G98 F101:G101 F104:G104 F108:G108 F110:G112 F114:G118 F120:G120 F122:G122 F124:G124 F126:G126 F128:G128 F130:G130 F132:G132 F134:G134 F136:G136 F138:G138 F140:G140 F142:G142 F144:G144 F146:G146 F148:G148 F150:G150 F152:G152 F154:G154 F156:G156 F158:G158 F160:G160 F162:G164 F166:G166 F168:G170 F176:G186 F196:F207 F211 F215:F217 F221:F223 F227:F229 F233:F238 F240 F244:F245 F249:F251 F254:F257 F259 F261 F263 F266:F267 F269 F271 F273 F279 F281 F288 F308 F327 F341 F361 F380 F394 F414 F433 F447 F467 F486 F500 F520 F539 F553 F576 F594 F605 F618 F632 F651:F663 F667:F671 F675:F676 F680 F682 F684 F686 F692 F694 F696 F698 F700 F702 F704 F706 F708 F710 F712 F714 F716 F718 F724 F726 F728 F730 F742 F744 F746 F748 F750 F752 F754 F780 F798 F802 F807 F809 F813:F814 F816 F818 F820 F826 F829 F832 F835 F838 F841 F844 F847 F850 F853 F856 F859 F862 F865 F868 F871 F874 F877 F880 F883 F886 F889 F892 F895 F898 F901 F904 F907 F910 F913 F916 F919 F922 F931 F940 F943:F945 F948:F956 F958 F964 F966 F968 F970 F975 F977 F979 F981 F983 F989 F991 F993 F995 F999 F1001 F1003 F1011 F1014 F1016 F1018 F1020 F1022 F1031 F1033 F1035 F1037 F1039 F1041 F1043 F1045 F1047 F1049 F1053 F1055 F1057 F1059 F1061 F1064:F1071 F1073 F1075 F1077 F1079 F1081 F1083 F1085 F1051 F1029 F1024:F1025 F1091 F1093 F1095 F1097 F1099 F1101 F1103 F1105 F1107 F1109 F1111 F1113 F1116 F1119 F1121 F1127 F1129 F1131 F1133 F1135 F1137 F1139 F1141 F1143 F1147:F1148 F1150 F1153 F1164 F1166 F1170:F1171 F1175 F1177 F1185 F1187 F1189 F1191 F1193 F1195 F1197 F1199 F1201 F1203 F1205 F1207 F1209:F1210 F1214 F1217 F1220 F735:G737" name="Range1"/>
    <protectedRange sqref="F283:G284 F73:G73 F75:G76 G189 F230:G230 F241:G241 G686 G263 G281 G279 F171:G173 F645:G646 F688:G689 F78:G79 F672:G672 F683:G683 F815:G815 F252:G252 F268:G268 F187:G188 F84:G85 F81:G82 F87:G88 F90:G91 F93:G94 F96:G97 F99:G100 F102:G103 F105:G107 F109:G109 F113:G113 F119:G119 F121:G121 F123:G123 F125:G125 F129:G129 F127:G127 F133:G133 F131:G131 F137:G137 F135:G135 F141:G141 F139:G139 F145:G145 F143:G143 F149:G149 F147:G147 F153:G153 F151:G151 F155:G155 F157:G157 F159:G159 F161:G161 F165:G165 F167:G167 F258:G258 G204 F677:G677 F681:G681 G999 G1175 F1211:G1211 F1215:G1215 G196:G202 G215:G217 G221:G223 G227:G229 G240 G244:G245 G249:G251 G254:G257 F260:G260 G259 G261 G266:G267 F270:G270 G269 F272:G272 G271 F274:G277 G273 G651:G663 G667:G671 G675:G676 G680 G684 G813:G814 G1210 G1214" name="Range1_1"/>
    <protectedRange sqref="F22:G24 F174:G175" name="Range1_3"/>
    <protectedRange sqref="F77:G77" name="Range1_4"/>
    <protectedRange sqref="F189" name="Range1_5"/>
    <protectedRange sqref="F753:G753 F1074:G1074 F1086:G1086 F1028:G1028 G1031 F745:G745 F1241:G1241 F1231:G1231 F1233:G1233 F1235:G1235 G1083 G750 F1274:G1278 F1286:G1286 F1282:G1284 F1294:G1294 F1296:G1296 F1298:G1298 F1300:G1300 F1302:G1302 F1304:G1304 F1306:G1306 G820 G816 F1227:G1227 F1229:G1229 G742 G818 G748 G1045 G931 F1052:G1052 F1063:G1063 F755:G756 G754:H754 G1047 G1049 G1077 F941:G941 F781:G782 G780:H780 G1079 G1081 F1017:G1017 F990:G990 G993 F996:G996 F1002:G1002 G1011 G1014 G1020 G1022 G1033 G1035 G1037 G1039 G1041 G1043 F957:G957 G964 G966 F973:G973 G975 G977 G979 G983 G981 F799:G801 F969:G969 G744 G746 G752 G798 F803:G806 G802 F808:G808 G807 G809 G940 G943:G945 G948:G956 G958 G968 G970 G989 G991 G995 G1001 G1003 G1016 G1018 G1024:G1025 F1054:G1054 G1053 F1056:G1056 G1055 F1058:G1058 G1057 F1060:G1060 G1059 G1061 G1064:G1071 G1073 G1075 G1085 G1051 G1029" name="Range1_1_6"/>
    <protectedRange sqref="F824:G824 F1290:G1290 F738:G738 F1269:G1269 F1228:G1228 F927:G927 F1012:G1013 F1015:G1015 F1021:G1021 F1023:G1023 F1030:G1030 F1034:G1034 F1036:G1036 F1038:G1038 F1040:G1040 F1042:G1042 F1044:G1044 F1046:G1046 F1048:G1048 F1050:G1050 F1078:G1078 F1080:G1080 F1082:G1082 F1084:G1084 F1032:G1032 F1076:G1076 F1089:G1090 F1009:G1010 F1122:G1122 G1123:G1124 F1225:G1225 F1245:G1256 F1262:G1262 F1019:G1019 F1026:G1027 F1062:G1062 F1072:G1072 F1258:G1258" name="Range1_12_1"/>
    <protectedRange sqref="F1123:F1124 F1004:G1005 F734:G734 F822:G822 F1265:G1265 F1087:G1088 F1007:G1007 F985:G986 F960:G960 F992:G992 F994:G994 F1000:G1000" name="Range1_1_7"/>
    <protectedRange sqref="F239:G239 G233:G238" name="Range1_1_1"/>
    <protectedRange sqref="F231:G232" name="Range1_2"/>
    <protectedRange sqref="F212 F208" name="Range1_1_2"/>
    <protectedRange sqref="G211:G212 G203 G208" name="Range1_1_3"/>
    <protectedRange sqref="F209:G210" name="Range1_8"/>
    <protectedRange sqref="F924:G924" name="Range1_7"/>
    <protectedRange sqref="F925:G926 F1242:G1244 F1263:G1263" name="Range1_1_7_1"/>
    <protectedRange sqref="F887:G888 F890:G891 F893:G894 F896:G897 F899:G900 F905:G906 F908:G909 F911:G912 F914:G915 F917:G918 F920:G921 F923:G923 F902:G903 F830:G831 F833:G834 F836:G837 F842:G843 F845:G846 F839:G840 F848:G849 F860:G861 F828:G828 F884:G885 F878:G879 F866:G867 F869:G870 F872:G873 F881:G882 F863:G864 F875:G876 F857:G858 F854:G855 F851:G852" name="Range1_7_1"/>
    <protectedRange sqref="G883 G886 G889 G892 G895 G853 G898 G901 G856 G904 G907 G910 G913 G916 G919 G922 G874 G829 G832 G835 G841 G844 G847 G838 G850 G859 G862 G877 G880 G865 G868 G871" name="Range1_1_6_1"/>
    <protectedRange sqref="F446:G446 F593:G593 F575:G575 F604:G604 F466:G466 F485:G485 F393:G393 F413:G413 F432:G432 F340:G340 F360:G360 F379:G379 F287:G287 F307:G307 F326:G326 F499:G499 F519:G519 F538:G538 F552:G552 F617:G617 F631:G631" name="Range1_10"/>
    <protectedRange sqref="F606:G606 F595:G595 F577:G577 G447 F468:G468 F487:G487 G394 F415:G415 F434:G434 G341 F362:G362 F381:G381 G288 F309:G309 F328:G328 G500 F521:G521 F540:G540 G553 F619:G619 F633:G633 G308 G327 G361 G380 G414 G433 G467 G486 G520 G539 G576 G594 G605 G618 G632" name="Range1_1_8"/>
    <protectedRange sqref="G682" name="Range1_1_9"/>
    <protectedRange sqref="G1099 G1091 G1101 G1121 G1107 G1109 G1111 G1113 G1116 G1119 G1150 F1104:G1104 F1094:G1094 G1093 F1096:G1096 G1095 G1097 G1103 G1105" name="Range1_1_6_3_1"/>
    <protectedRange sqref="F1092:G1092 F1100:G1100 F1098:G1098 F1102:G1102 F1106:G1106 F1120:G1120 F1108:G1108 F1110:G1110 F1112:G1112 F1114:G1115 F1117:G1118 F1151:G1151" name="Range1_12_1_2_1"/>
    <protectedRange sqref="F1159:G1159 F1125:G1126 F1178:G1178 F1162:G1163 F1223:G1223 F1181:G1182" name="Range1_12_1_2"/>
    <protectedRange sqref="F1160:G1161 F1179:G1180 F1224:G1224" name="Range1_1_7_2"/>
    <protectedRange sqref="G1129 G1131 G1127 G1133 G1135 F1149:G1149 F1155:G1155 F1158:G1158 G1137 G1143 G1139 G1153 G1141 G1166 G1164 G1177 F1168:G1169 F1183:G1184 F1221:G1222 F1218:G1218 G1147:G1148 F1172:G1172 G1170:G1171 F1186:G1186 G1185 F1188:G1188 G1187 F1190:G1190 G1189 F1192:G1192 G1191 F1194:G1194 G1193 F1196:G1196 G1195 F1198:G1198 G1197 F1200:G1200 G1199 F1202:G1202 G1201 F1204:G1204 G1203 F1206:G1206 G1205 F1208:G1208 G1207 G1209 G1217 G1220" name="Range1_1_6_3_1_1"/>
    <protectedRange sqref="F1128:G1128 F1132:G1132 F1134:G1134 F1152:G1152 F1156:G1157 F1142:G1142 F1136:G1136 F1138:G1138 F1130:G1130 F1144:G1146 F1140:G1140 F1154:G1154 F1165:G1165 F1176:G1176 F1167:G1167" name="Range1_12_1_2_1_1"/>
    <protectedRange sqref="F1259:G1261" name="Range1_12_1_1"/>
    <protectedRange sqref="F827:G827" name="Range1_7_2"/>
    <protectedRange sqref="G826" name="Range1_1_6_1_1"/>
    <protectedRange sqref="G205:G207" name="Range1_1_10"/>
    <protectedRange sqref="F690:G691 F719:G719 F722:G723" name="Range1_6"/>
    <protectedRange sqref="F720:G721 F731:G732" name="Range1_1_11"/>
    <protectedRange sqref="F713:G713 F715:G715 F717:G717 F699:G699 F703:G703 F705:G705 F709:G709 F711:G711" name="Range1_6_1"/>
    <protectedRange sqref="G704 G710 G712 G714 G716 G718 F701:G701 F707:G707 F693:G693 G692 F695:G695 G694 F697:G697 G696 G698 G700 G702 G706 G708" name="Range1_1_6_2"/>
    <protectedRange sqref="G730 F725:G725 G724 F727:G727 G726 G728" name="Range1_1_6_3"/>
    <protectedRange sqref="F729:G729" name="Range1_12_1_3"/>
    <protectedRange sqref="F1238:G1240" name="Range1_9"/>
    <protectedRange sqref="F1257:G1257" name="Range1_12_1_4"/>
    <protectedRange sqref="F11:G19" name="Range1_1_1_1_1"/>
  </protectedRanges>
  <mergeCells count="1">
    <mergeCell ref="F8:G8"/>
  </mergeCells>
  <pageMargins left="0.78740157480314965" right="0.74803149606299213" top="1.3779527559055118" bottom="1.2598425196850394" header="0.51181102362204722" footer="0.51181102362204722"/>
  <pageSetup paperSize="9" scale="79" fitToHeight="0" orientation="portrait" r:id="rId1"/>
  <headerFooter alignWithMargins="0"/>
  <rowBreaks count="24" manualBreakCount="24">
    <brk id="28" max="6" man="1"/>
    <brk id="51" max="6" man="1"/>
    <brk id="64" max="6" man="1"/>
    <brk id="83" max="6" man="1"/>
    <brk id="106" max="6" man="1"/>
    <brk id="114" max="6" man="1"/>
    <brk id="161" max="6" man="1"/>
    <brk id="193" max="6" man="1"/>
    <brk id="242" max="6" man="1"/>
    <brk id="619" max="6" man="1"/>
    <brk id="720" max="6" man="1"/>
    <brk id="735" max="6" man="1"/>
    <brk id="807" max="16383" man="1"/>
    <brk id="860" max="6" man="1"/>
    <brk id="916" max="6" man="1"/>
    <brk id="1000" max="6" man="1"/>
    <brk id="1030" max="6" man="1"/>
    <brk id="1040" max="6" man="1"/>
    <brk id="1044" max="6" man="1"/>
    <brk id="1079" max="6" man="1"/>
    <brk id="1114" max="6" man="1"/>
    <brk id="1154" max="6" man="1"/>
    <brk id="1198" max="6" man="1"/>
    <brk id="1242" max="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1A0B9-4AA8-4A34-8BA3-CBE4B0BE4C18}">
  <sheetPr>
    <tabColor rgb="FF0070C0"/>
  </sheetPr>
  <dimension ref="A1:F51"/>
  <sheetViews>
    <sheetView view="pageBreakPreview" zoomScale="145" zoomScaleNormal="100" zoomScaleSheetLayoutView="145" workbookViewId="0">
      <selection activeCell="C8" sqref="C8:F8"/>
    </sheetView>
  </sheetViews>
  <sheetFormatPr defaultColWidth="9.42578125" defaultRowHeight="12.75"/>
  <cols>
    <col min="1" max="1" width="6.85546875" style="633" customWidth="1"/>
    <col min="2" max="2" width="52.85546875" style="633" customWidth="1"/>
    <col min="3" max="3" width="1.85546875" style="633" customWidth="1"/>
    <col min="4" max="4" width="6.140625" style="633" customWidth="1"/>
    <col min="5" max="5" width="7.140625" style="633" customWidth="1"/>
    <col min="6" max="6" width="9.85546875" style="633" customWidth="1"/>
    <col min="7" max="16384" width="9.42578125" style="634"/>
  </cols>
  <sheetData>
    <row r="1" spans="1:6" s="623" customFormat="1">
      <c r="C1" s="624"/>
    </row>
    <row r="2" spans="1:6" s="623" customFormat="1">
      <c r="C2" s="624"/>
    </row>
    <row r="3" spans="1:6" s="623" customFormat="1">
      <c r="C3" s="624"/>
    </row>
    <row r="4" spans="1:6" s="623" customFormat="1">
      <c r="C4" s="624"/>
    </row>
    <row r="5" spans="1:6" s="623" customFormat="1">
      <c r="C5" s="624"/>
    </row>
    <row r="6" spans="1:6" s="623" customFormat="1">
      <c r="C6" s="624"/>
    </row>
    <row r="7" spans="1:6" s="623" customFormat="1">
      <c r="C7" s="624"/>
    </row>
    <row r="8" spans="1:6" ht="15" customHeight="1">
      <c r="C8" s="1568" t="s">
        <v>4238</v>
      </c>
      <c r="D8" s="1568"/>
      <c r="E8" s="1568"/>
      <c r="F8" s="1568"/>
    </row>
    <row r="9" spans="1:6" ht="15" thickBot="1">
      <c r="F9" s="1370"/>
    </row>
    <row r="10" spans="1:6" s="639" customFormat="1" ht="39" thickBot="1">
      <c r="A10" s="635" t="s">
        <v>3573</v>
      </c>
      <c r="B10" s="636" t="s">
        <v>3574</v>
      </c>
      <c r="C10" s="637"/>
      <c r="D10" s="637"/>
      <c r="E10" s="638"/>
      <c r="F10" s="635" t="s">
        <v>3575</v>
      </c>
    </row>
    <row r="11" spans="1:6">
      <c r="A11" s="640"/>
      <c r="B11" s="641"/>
      <c r="E11" s="642"/>
      <c r="F11" s="640"/>
    </row>
    <row r="12" spans="1:6">
      <c r="A12" s="643" t="s">
        <v>1433</v>
      </c>
      <c r="B12" s="644" t="s">
        <v>1432</v>
      </c>
      <c r="E12" s="642"/>
      <c r="F12" s="640"/>
    </row>
    <row r="13" spans="1:6" ht="13.5" thickBot="1">
      <c r="A13" s="640"/>
      <c r="B13" s="641"/>
      <c r="E13" s="642"/>
      <c r="F13" s="640"/>
    </row>
    <row r="14" spans="1:6" s="623" customFormat="1" ht="18.75" customHeight="1" thickBot="1">
      <c r="A14" s="645"/>
      <c r="B14" s="646" t="s">
        <v>865</v>
      </c>
      <c r="C14" s="647"/>
      <c r="D14" s="648"/>
      <c r="E14" s="649"/>
      <c r="F14" s="650"/>
    </row>
    <row r="15" spans="1:6">
      <c r="A15" s="640"/>
      <c r="B15" s="641"/>
      <c r="E15" s="642"/>
      <c r="F15" s="640"/>
    </row>
    <row r="16" spans="1:6">
      <c r="A16" s="643" t="s">
        <v>1431</v>
      </c>
      <c r="B16" s="644" t="s">
        <v>1998</v>
      </c>
      <c r="C16" s="651"/>
      <c r="D16" s="651"/>
      <c r="E16" s="652"/>
      <c r="F16" s="653">
        <f>+MP!F452</f>
        <v>0</v>
      </c>
    </row>
    <row r="17" spans="1:6">
      <c r="A17" s="643" t="s">
        <v>1430</v>
      </c>
      <c r="B17" s="644" t="s">
        <v>1434</v>
      </c>
      <c r="C17" s="651"/>
      <c r="D17" s="651"/>
      <c r="E17" s="652"/>
      <c r="F17" s="653">
        <f>+OGREVANJE!G671</f>
        <v>0</v>
      </c>
    </row>
    <row r="18" spans="1:6">
      <c r="A18" s="643" t="s">
        <v>1429</v>
      </c>
      <c r="B18" s="644" t="s">
        <v>2360</v>
      </c>
      <c r="E18" s="642"/>
      <c r="F18" s="653">
        <f>+PREZRAČEVANJE!G587</f>
        <v>0</v>
      </c>
    </row>
    <row r="19" spans="1:6">
      <c r="A19" s="643" t="s">
        <v>1428</v>
      </c>
      <c r="B19" s="644" t="s">
        <v>2597</v>
      </c>
      <c r="E19" s="642"/>
      <c r="F19" s="653">
        <f>VOKA!G469</f>
        <v>0</v>
      </c>
    </row>
    <row r="20" spans="1:6">
      <c r="A20" s="643" t="s">
        <v>1427</v>
      </c>
      <c r="B20" s="644" t="s">
        <v>1426</v>
      </c>
      <c r="C20" s="651"/>
      <c r="D20" s="651"/>
      <c r="E20" s="652"/>
      <c r="F20" s="653">
        <f>+CNS!G233</f>
        <v>0</v>
      </c>
    </row>
    <row r="21" spans="1:6" ht="13.5" thickBot="1">
      <c r="A21" s="654" t="s">
        <v>1425</v>
      </c>
      <c r="B21" s="655" t="s">
        <v>2739</v>
      </c>
      <c r="C21" s="656"/>
      <c r="D21" s="656"/>
      <c r="E21" s="657"/>
      <c r="F21" s="658">
        <f>+SPLOŠNO!F58</f>
        <v>0</v>
      </c>
    </row>
    <row r="22" spans="1:6" ht="16.5" customHeight="1" thickBot="1">
      <c r="A22" s="659"/>
      <c r="B22" s="660" t="s">
        <v>1424</v>
      </c>
      <c r="C22" s="660"/>
      <c r="D22" s="660"/>
      <c r="E22" s="660"/>
      <c r="F22" s="661">
        <f>SUM(F16:F21)</f>
        <v>0</v>
      </c>
    </row>
    <row r="24" spans="1:6">
      <c r="B24" s="633" t="s">
        <v>1423</v>
      </c>
    </row>
    <row r="25" spans="1:6">
      <c r="B25" s="662" t="s">
        <v>1422</v>
      </c>
      <c r="C25" s="662"/>
      <c r="D25" s="662"/>
      <c r="E25" s="662"/>
    </row>
    <row r="26" spans="1:6">
      <c r="B26" s="662" t="s">
        <v>1421</v>
      </c>
      <c r="C26" s="662"/>
      <c r="D26" s="662"/>
      <c r="E26" s="662"/>
    </row>
    <row r="27" spans="1:6">
      <c r="B27" s="662" t="s">
        <v>1420</v>
      </c>
      <c r="C27" s="662"/>
      <c r="D27" s="662"/>
      <c r="E27" s="662"/>
    </row>
    <row r="28" spans="1:6">
      <c r="B28" s="1584" t="s">
        <v>1419</v>
      </c>
      <c r="C28" s="1584"/>
      <c r="D28" s="1584"/>
      <c r="E28" s="1584"/>
    </row>
    <row r="29" spans="1:6">
      <c r="B29" s="1584" t="s">
        <v>1418</v>
      </c>
      <c r="C29" s="1584"/>
      <c r="D29" s="1584"/>
      <c r="E29" s="1584"/>
    </row>
    <row r="30" spans="1:6">
      <c r="B30" s="663" t="s">
        <v>1417</v>
      </c>
      <c r="C30" s="663"/>
      <c r="D30" s="663"/>
      <c r="E30" s="663"/>
    </row>
    <row r="31" spans="1:6">
      <c r="B31" s="1584" t="s">
        <v>1416</v>
      </c>
      <c r="C31" s="1584"/>
      <c r="D31" s="1584"/>
      <c r="E31" s="1584"/>
    </row>
    <row r="32" spans="1:6">
      <c r="B32" s="1584" t="s">
        <v>1415</v>
      </c>
      <c r="C32" s="1584"/>
      <c r="D32" s="1584"/>
      <c r="E32" s="1584"/>
    </row>
    <row r="33" spans="2:5">
      <c r="B33" s="1584" t="s">
        <v>1414</v>
      </c>
      <c r="C33" s="1584"/>
      <c r="D33" s="1584"/>
      <c r="E33" s="1584"/>
    </row>
    <row r="34" spans="2:5">
      <c r="B34" s="1584" t="s">
        <v>1413</v>
      </c>
      <c r="C34" s="1584"/>
      <c r="D34" s="1584"/>
      <c r="E34" s="1584"/>
    </row>
    <row r="35" spans="2:5">
      <c r="B35" s="663" t="s">
        <v>1412</v>
      </c>
      <c r="C35" s="663"/>
      <c r="D35" s="663"/>
      <c r="E35" s="663"/>
    </row>
    <row r="36" spans="2:5">
      <c r="B36" s="1584" t="s">
        <v>1411</v>
      </c>
      <c r="C36" s="1584"/>
      <c r="D36" s="1584"/>
      <c r="E36" s="1584"/>
    </row>
    <row r="37" spans="2:5">
      <c r="B37" s="663" t="s">
        <v>1410</v>
      </c>
      <c r="C37" s="663"/>
      <c r="D37" s="663"/>
      <c r="E37" s="663"/>
    </row>
    <row r="38" spans="2:5">
      <c r="B38" s="1584" t="s">
        <v>1409</v>
      </c>
      <c r="C38" s="1584"/>
      <c r="D38" s="1584"/>
      <c r="E38" s="1584"/>
    </row>
    <row r="39" spans="2:5">
      <c r="B39" s="663" t="s">
        <v>1408</v>
      </c>
      <c r="C39" s="663"/>
      <c r="D39" s="663"/>
      <c r="E39" s="663"/>
    </row>
    <row r="40" spans="2:5" ht="25.5">
      <c r="B40" s="663" t="s">
        <v>1407</v>
      </c>
      <c r="C40" s="663"/>
      <c r="D40" s="663"/>
      <c r="E40" s="663"/>
    </row>
    <row r="41" spans="2:5" ht="25.5">
      <c r="B41" s="663" t="s">
        <v>1406</v>
      </c>
      <c r="C41" s="663"/>
      <c r="D41" s="663"/>
      <c r="E41" s="663"/>
    </row>
    <row r="42" spans="2:5">
      <c r="B42" s="1584" t="s">
        <v>1405</v>
      </c>
      <c r="C42" s="1584"/>
      <c r="D42" s="1584"/>
      <c r="E42" s="1584"/>
    </row>
    <row r="43" spans="2:5" ht="13.5" customHeight="1">
      <c r="B43" s="1584" t="s">
        <v>1404</v>
      </c>
      <c r="C43" s="1584"/>
      <c r="D43" s="1584"/>
      <c r="E43" s="1584"/>
    </row>
    <row r="44" spans="2:5" ht="86.25" customHeight="1">
      <c r="B44" s="1583" t="s">
        <v>1403</v>
      </c>
      <c r="C44" s="1583"/>
      <c r="D44" s="1583"/>
      <c r="E44" s="1583"/>
    </row>
    <row r="45" spans="2:5" ht="52.5" customHeight="1">
      <c r="B45" s="1583" t="s">
        <v>1402</v>
      </c>
      <c r="C45" s="1583"/>
      <c r="D45" s="1583"/>
      <c r="E45" s="1583"/>
    </row>
    <row r="46" spans="2:5" ht="49.5" customHeight="1">
      <c r="B46" s="1583" t="s">
        <v>1401</v>
      </c>
      <c r="C46" s="1583"/>
      <c r="D46" s="1583"/>
      <c r="E46" s="1583"/>
    </row>
    <row r="47" spans="2:5" ht="38.25" customHeight="1">
      <c r="B47" s="1583" t="s">
        <v>1400</v>
      </c>
      <c r="C47" s="1583"/>
      <c r="D47" s="1583"/>
      <c r="E47" s="1583"/>
    </row>
    <row r="48" spans="2:5" ht="26.25" customHeight="1">
      <c r="B48" s="1583" t="s">
        <v>1399</v>
      </c>
      <c r="C48" s="1583"/>
      <c r="D48" s="1583"/>
      <c r="E48" s="1583"/>
    </row>
    <row r="49" spans="2:5" ht="66" customHeight="1">
      <c r="B49" s="1583" t="s">
        <v>1398</v>
      </c>
      <c r="C49" s="1583"/>
      <c r="D49" s="1583"/>
      <c r="E49" s="1583"/>
    </row>
    <row r="50" spans="2:5" ht="54" customHeight="1">
      <c r="B50" s="1583" t="s">
        <v>1397</v>
      </c>
      <c r="C50" s="1583"/>
      <c r="D50" s="1583"/>
      <c r="E50" s="1583"/>
    </row>
    <row r="51" spans="2:5" ht="25.5">
      <c r="B51" s="662" t="s">
        <v>1396</v>
      </c>
      <c r="C51" s="662"/>
      <c r="D51" s="662"/>
      <c r="E51" s="662"/>
    </row>
  </sheetData>
  <sheetProtection algorithmName="SHA-512" hashValue="MnxkI49Tr+1TUHX4L/tSh+6jvi5o8AO4pgQbZayEozgGLHIaff9W2tB1Sii4EF11vmmGl570pBAtZSKDLSIYgQ==" saltValue="EkvvsFnv88ONmqVNThLqtw==" spinCount="100000" sheet="1" objects="1" scenarios="1"/>
  <mergeCells count="18">
    <mergeCell ref="B43:E43"/>
    <mergeCell ref="B44:E44"/>
    <mergeCell ref="C8:F8"/>
    <mergeCell ref="B46:E46"/>
    <mergeCell ref="B47:E47"/>
    <mergeCell ref="B49:E49"/>
    <mergeCell ref="B50:E50"/>
    <mergeCell ref="B48:E48"/>
    <mergeCell ref="B45:E45"/>
    <mergeCell ref="B28:E28"/>
    <mergeCell ref="B29:E29"/>
    <mergeCell ref="B31:E31"/>
    <mergeCell ref="B32:E32"/>
    <mergeCell ref="B33:E33"/>
    <mergeCell ref="B34:E34"/>
    <mergeCell ref="B36:E36"/>
    <mergeCell ref="B38:E38"/>
    <mergeCell ref="B42:E42"/>
  </mergeCells>
  <pageMargins left="0.98425196850393704" right="0.59055118110236227" top="0.62992125984251968" bottom="0.78740157480314965" header="0.39370078740157483" footer="0.39370078740157483"/>
  <pageSetup paperSize="9" scale="90"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A31BA-E94F-4FEA-9E72-D766CDE3BD63}">
  <sheetPr>
    <tabColor indexed="30"/>
  </sheetPr>
  <dimension ref="A1:Q453"/>
  <sheetViews>
    <sheetView view="pageBreakPreview" zoomScale="145" zoomScaleNormal="100" zoomScaleSheetLayoutView="145" workbookViewId="0">
      <selection activeCell="B8" sqref="B8"/>
    </sheetView>
  </sheetViews>
  <sheetFormatPr defaultColWidth="8.7109375" defaultRowHeight="12.75"/>
  <cols>
    <col min="1" max="1" width="6.28515625" style="623" customWidth="1"/>
    <col min="2" max="2" width="40.7109375" style="783" customWidth="1"/>
    <col min="3" max="3" width="8.140625" style="801" customWidth="1"/>
    <col min="4" max="4" width="6.140625" style="801" customWidth="1"/>
    <col min="5" max="5" width="9.42578125" style="802" customWidth="1"/>
    <col min="6" max="6" width="13" style="802" customWidth="1"/>
    <col min="7" max="16384" width="8.7109375" style="623"/>
  </cols>
  <sheetData>
    <row r="1" spans="1:6">
      <c r="B1" s="623"/>
      <c r="C1" s="623"/>
      <c r="D1" s="623"/>
      <c r="E1" s="623"/>
      <c r="F1" s="623"/>
    </row>
    <row r="2" spans="1:6">
      <c r="B2" s="623"/>
      <c r="C2" s="623"/>
      <c r="D2" s="623"/>
      <c r="E2" s="623"/>
      <c r="F2" s="623"/>
    </row>
    <row r="3" spans="1:6">
      <c r="B3" s="623"/>
      <c r="C3" s="623"/>
      <c r="D3" s="623"/>
      <c r="E3" s="623"/>
      <c r="F3" s="623"/>
    </row>
    <row r="4" spans="1:6">
      <c r="B4" s="623"/>
      <c r="C4" s="623"/>
      <c r="D4" s="623"/>
      <c r="E4" s="623"/>
      <c r="F4" s="623"/>
    </row>
    <row r="5" spans="1:6">
      <c r="B5" s="623"/>
      <c r="C5" s="623"/>
      <c r="D5" s="623"/>
      <c r="E5" s="623"/>
      <c r="F5" s="623"/>
    </row>
    <row r="6" spans="1:6">
      <c r="B6" s="623"/>
      <c r="C6" s="623"/>
      <c r="D6" s="623"/>
      <c r="E6" s="623"/>
      <c r="F6" s="623"/>
    </row>
    <row r="7" spans="1:6">
      <c r="B7" s="623"/>
      <c r="C7" s="623"/>
      <c r="D7" s="623"/>
      <c r="E7" s="623"/>
      <c r="F7" s="623"/>
    </row>
    <row r="8" spans="1:6" s="665" customFormat="1" ht="15" customHeight="1">
      <c r="A8" s="664"/>
      <c r="C8" s="666"/>
      <c r="D8" s="1568" t="s">
        <v>4239</v>
      </c>
      <c r="E8" s="1568"/>
      <c r="F8" s="1568"/>
    </row>
    <row r="9" spans="1:6" s="665" customFormat="1" ht="14.25">
      <c r="A9" s="664"/>
      <c r="C9" s="666"/>
      <c r="D9" s="667"/>
      <c r="E9" s="666"/>
      <c r="F9" s="1370"/>
    </row>
    <row r="10" spans="1:6" s="665" customFormat="1" ht="25.5">
      <c r="A10" s="485" t="s">
        <v>3564</v>
      </c>
      <c r="B10" s="485" t="s">
        <v>3565</v>
      </c>
      <c r="C10" s="625" t="s">
        <v>3566</v>
      </c>
      <c r="D10" s="626" t="s">
        <v>3567</v>
      </c>
      <c r="E10" s="627" t="s">
        <v>3568</v>
      </c>
      <c r="F10" s="627" t="s">
        <v>3575</v>
      </c>
    </row>
    <row r="11" spans="1:6" s="665" customFormat="1" ht="13.5" thickBot="1">
      <c r="A11" s="784"/>
      <c r="B11" s="785"/>
      <c r="C11" s="786"/>
      <c r="D11" s="787"/>
      <c r="E11" s="668"/>
      <c r="F11" s="669"/>
    </row>
    <row r="12" spans="1:6" ht="18.75" customHeight="1" thickBot="1">
      <c r="A12" s="670" t="s">
        <v>1431</v>
      </c>
      <c r="B12" s="671" t="s">
        <v>1998</v>
      </c>
      <c r="C12" s="788"/>
      <c r="D12" s="788"/>
      <c r="E12" s="789"/>
      <c r="F12" s="790"/>
    </row>
    <row r="13" spans="1:6">
      <c r="A13" s="672"/>
      <c r="B13" s="791"/>
      <c r="C13" s="673"/>
      <c r="D13" s="673"/>
      <c r="E13" s="792"/>
      <c r="F13" s="793"/>
    </row>
    <row r="14" spans="1:6">
      <c r="A14" s="672"/>
      <c r="B14" s="674" t="s">
        <v>865</v>
      </c>
      <c r="C14" s="673"/>
      <c r="D14" s="673"/>
      <c r="E14" s="792"/>
      <c r="F14" s="793"/>
    </row>
    <row r="15" spans="1:6">
      <c r="A15" s="672"/>
      <c r="B15" s="791"/>
      <c r="C15" s="673"/>
      <c r="D15" s="673"/>
      <c r="E15" s="792"/>
      <c r="F15" s="793"/>
    </row>
    <row r="16" spans="1:6">
      <c r="A16" s="675" t="str">
        <f>A26</f>
        <v>2.1.1.</v>
      </c>
      <c r="B16" s="791" t="str">
        <f>B26</f>
        <v>DEMONTAŽNA DELA</v>
      </c>
      <c r="C16" s="673"/>
      <c r="D16" s="673"/>
      <c r="E16" s="792"/>
      <c r="F16" s="794">
        <f>F34</f>
        <v>0</v>
      </c>
    </row>
    <row r="17" spans="1:6">
      <c r="A17" s="676" t="str">
        <f>A36</f>
        <v>2.1.2.</v>
      </c>
      <c r="B17" s="791" t="str">
        <f>B36</f>
        <v>POSTAJA ZA KISIK</v>
      </c>
      <c r="C17" s="673"/>
      <c r="D17" s="673"/>
      <c r="E17" s="792"/>
      <c r="F17" s="794">
        <f>F107</f>
        <v>0</v>
      </c>
    </row>
    <row r="18" spans="1:6">
      <c r="A18" s="676" t="str">
        <f>A109</f>
        <v>2.1.3.</v>
      </c>
      <c r="B18" s="791" t="str">
        <f>B109</f>
        <v>POSTAJA ZA KOMPRIMIRAN ZRAK</v>
      </c>
      <c r="C18" s="673"/>
      <c r="D18" s="673"/>
      <c r="E18" s="792"/>
      <c r="F18" s="794">
        <f>F277</f>
        <v>0</v>
      </c>
    </row>
    <row r="19" spans="1:6">
      <c r="A19" s="676" t="str">
        <f>A279</f>
        <v>2.1.4.</v>
      </c>
      <c r="B19" s="791" t="str">
        <f>B279</f>
        <v>VAKUUMSKA POSTAJA</v>
      </c>
      <c r="C19" s="673"/>
      <c r="D19" s="673"/>
      <c r="E19" s="792"/>
      <c r="F19" s="794">
        <f>F345</f>
        <v>0</v>
      </c>
    </row>
    <row r="20" spans="1:6">
      <c r="A20" s="676" t="str">
        <f>A347</f>
        <v>2.1.5</v>
      </c>
      <c r="B20" s="791" t="str">
        <f>B347</f>
        <v>OMARICE (reducirne, kontrolne, odcepne)</v>
      </c>
      <c r="C20" s="673"/>
      <c r="D20" s="673"/>
      <c r="E20" s="792"/>
      <c r="F20" s="794">
        <f>F407</f>
        <v>0</v>
      </c>
    </row>
    <row r="21" spans="1:6" ht="13.5" thickBot="1">
      <c r="A21" s="677" t="s">
        <v>1997</v>
      </c>
      <c r="B21" s="795" t="str">
        <f>B409</f>
        <v>CEVOVODI IN ARMATURE</v>
      </c>
      <c r="C21" s="678"/>
      <c r="D21" s="678"/>
      <c r="E21" s="796"/>
      <c r="F21" s="797">
        <f>F450</f>
        <v>0</v>
      </c>
    </row>
    <row r="22" spans="1:6" ht="13.5" thickBot="1">
      <c r="A22" s="798"/>
      <c r="B22" s="679" t="s">
        <v>1996</v>
      </c>
      <c r="C22" s="799"/>
      <c r="D22" s="799"/>
      <c r="E22" s="800"/>
      <c r="F22" s="680">
        <f>SUM(F16:F21)</f>
        <v>0</v>
      </c>
    </row>
    <row r="24" spans="1:6" ht="63" customHeight="1">
      <c r="B24" s="681" t="s">
        <v>1714</v>
      </c>
    </row>
    <row r="25" spans="1:6">
      <c r="B25" s="681"/>
    </row>
    <row r="26" spans="1:6">
      <c r="A26" s="682" t="s">
        <v>1991</v>
      </c>
      <c r="B26" s="683" t="s">
        <v>1119</v>
      </c>
      <c r="C26" s="684"/>
      <c r="D26" s="685"/>
      <c r="E26" s="686"/>
      <c r="F26" s="686"/>
    </row>
    <row r="27" spans="1:6">
      <c r="A27" s="687"/>
      <c r="B27" s="688"/>
      <c r="C27" s="689"/>
      <c r="D27" s="690"/>
      <c r="E27" s="691"/>
      <c r="F27" s="692"/>
    </row>
    <row r="28" spans="1:6" ht="38.25">
      <c r="A28" s="693">
        <f>COUNT($A$8:A27)+1</f>
        <v>1</v>
      </c>
      <c r="B28" s="694" t="s">
        <v>1995</v>
      </c>
      <c r="C28" s="695" t="s">
        <v>380</v>
      </c>
      <c r="D28" s="696">
        <v>1</v>
      </c>
      <c r="E28" s="697">
        <v>0</v>
      </c>
      <c r="F28" s="698">
        <f>E28*D28</f>
        <v>0</v>
      </c>
    </row>
    <row r="29" spans="1:6">
      <c r="A29" s="699"/>
      <c r="B29" s="700" t="s">
        <v>1994</v>
      </c>
      <c r="C29" s="695"/>
      <c r="D29" s="701"/>
      <c r="E29" s="697"/>
      <c r="F29" s="698"/>
    </row>
    <row r="30" spans="1:6">
      <c r="A30" s="699"/>
      <c r="B30" s="700" t="s">
        <v>1993</v>
      </c>
      <c r="C30" s="695"/>
      <c r="D30" s="701"/>
      <c r="E30" s="697"/>
      <c r="F30" s="698"/>
    </row>
    <row r="31" spans="1:6">
      <c r="A31" s="699"/>
      <c r="B31" s="694"/>
      <c r="C31" s="695"/>
      <c r="D31" s="701"/>
      <c r="E31" s="697"/>
      <c r="F31" s="698"/>
    </row>
    <row r="32" spans="1:6" ht="25.5">
      <c r="A32" s="693">
        <f>COUNT($A$8:A31)+1</f>
        <v>2</v>
      </c>
      <c r="B32" s="694" t="s">
        <v>1992</v>
      </c>
      <c r="C32" s="695" t="s">
        <v>438</v>
      </c>
      <c r="D32" s="696">
        <v>300</v>
      </c>
      <c r="E32" s="697">
        <v>0</v>
      </c>
      <c r="F32" s="698">
        <f>E32*D32</f>
        <v>0</v>
      </c>
    </row>
    <row r="33" spans="1:17">
      <c r="A33" s="702"/>
      <c r="B33" s="703"/>
      <c r="C33" s="704"/>
      <c r="D33" s="704"/>
      <c r="E33" s="705"/>
      <c r="F33" s="706"/>
    </row>
    <row r="34" spans="1:17" ht="13.5" thickBot="1">
      <c r="A34" s="707" t="s">
        <v>1991</v>
      </c>
      <c r="B34" s="708" t="s">
        <v>1119</v>
      </c>
      <c r="C34" s="709" t="s">
        <v>1424</v>
      </c>
      <c r="D34" s="710"/>
      <c r="E34" s="803"/>
      <c r="F34" s="711">
        <f>SUM(F27:F33)</f>
        <v>0</v>
      </c>
      <c r="G34" s="712"/>
      <c r="H34" s="712"/>
      <c r="I34" s="712"/>
      <c r="J34" s="712"/>
      <c r="K34" s="712"/>
      <c r="L34" s="712"/>
      <c r="M34" s="712"/>
      <c r="N34" s="712"/>
      <c r="O34" s="712"/>
      <c r="P34" s="712"/>
    </row>
    <row r="35" spans="1:17" ht="13.5" thickTop="1">
      <c r="A35" s="713"/>
      <c r="B35" s="713"/>
      <c r="C35" s="714"/>
      <c r="D35" s="714"/>
      <c r="E35" s="714"/>
      <c r="F35" s="714"/>
    </row>
    <row r="36" spans="1:17">
      <c r="A36" s="682" t="s">
        <v>1962</v>
      </c>
      <c r="B36" s="683" t="s">
        <v>1961</v>
      </c>
      <c r="C36" s="684"/>
      <c r="D36" s="685"/>
      <c r="E36" s="715"/>
      <c r="F36" s="686"/>
      <c r="G36" s="716"/>
      <c r="H36" s="717"/>
      <c r="I36" s="718"/>
      <c r="J36" s="719"/>
      <c r="K36" s="720"/>
      <c r="L36" s="721"/>
      <c r="M36" s="722"/>
      <c r="N36" s="722"/>
      <c r="O36" s="722"/>
      <c r="P36" s="722"/>
      <c r="Q36" s="716"/>
    </row>
    <row r="37" spans="1:17">
      <c r="A37" s="723"/>
      <c r="B37" s="724"/>
      <c r="C37" s="725"/>
      <c r="D37" s="726"/>
      <c r="E37" s="804"/>
      <c r="F37" s="727"/>
      <c r="G37" s="716"/>
      <c r="H37" s="717"/>
      <c r="I37" s="718"/>
      <c r="J37" s="719"/>
      <c r="K37" s="720"/>
      <c r="L37" s="721"/>
      <c r="M37" s="722"/>
      <c r="N37" s="722"/>
      <c r="O37" s="722"/>
      <c r="P37" s="722"/>
      <c r="Q37" s="716"/>
    </row>
    <row r="38" spans="1:17" ht="25.5">
      <c r="A38" s="723" t="s">
        <v>1990</v>
      </c>
      <c r="B38" s="724" t="s">
        <v>1989</v>
      </c>
      <c r="C38" s="725"/>
      <c r="D38" s="726"/>
      <c r="E38" s="697"/>
      <c r="F38" s="727"/>
      <c r="G38" s="716"/>
      <c r="H38" s="717"/>
      <c r="I38" s="718"/>
      <c r="J38" s="719"/>
      <c r="K38" s="720"/>
      <c r="L38" s="721"/>
      <c r="M38" s="722"/>
      <c r="N38" s="722"/>
      <c r="O38" s="722"/>
      <c r="P38" s="722"/>
      <c r="Q38" s="716"/>
    </row>
    <row r="39" spans="1:17">
      <c r="A39" s="723"/>
      <c r="B39" s="724"/>
      <c r="C39" s="725"/>
      <c r="D39" s="726"/>
      <c r="E39" s="697"/>
      <c r="F39" s="727"/>
      <c r="G39" s="716"/>
      <c r="H39" s="717"/>
      <c r="I39" s="718"/>
      <c r="J39" s="719"/>
      <c r="K39" s="720"/>
      <c r="L39" s="721"/>
      <c r="M39" s="722"/>
      <c r="N39" s="722"/>
      <c r="O39" s="722"/>
      <c r="P39" s="722"/>
      <c r="Q39" s="716"/>
    </row>
    <row r="40" spans="1:17" ht="318.75">
      <c r="A40" s="693">
        <f>COUNT($A$8:A39)+1</f>
        <v>3</v>
      </c>
      <c r="B40" s="728" t="s">
        <v>1988</v>
      </c>
      <c r="C40" s="695" t="s">
        <v>296</v>
      </c>
      <c r="D40" s="696">
        <v>1</v>
      </c>
      <c r="E40" s="697">
        <v>0</v>
      </c>
      <c r="F40" s="729">
        <f>E40*D40</f>
        <v>0</v>
      </c>
      <c r="G40" s="716"/>
      <c r="H40" s="717"/>
      <c r="I40" s="718"/>
      <c r="J40" s="719"/>
      <c r="K40" s="720"/>
      <c r="L40" s="721"/>
      <c r="M40" s="722"/>
      <c r="N40" s="722"/>
      <c r="O40" s="722"/>
      <c r="P40" s="722"/>
      <c r="Q40" s="716"/>
    </row>
    <row r="41" spans="1:17" ht="25.5">
      <c r="A41" s="699"/>
      <c r="B41" s="728" t="s">
        <v>1954</v>
      </c>
      <c r="C41" s="695"/>
      <c r="D41" s="696"/>
      <c r="E41" s="697"/>
      <c r="F41" s="727"/>
      <c r="G41" s="716"/>
      <c r="H41" s="717"/>
      <c r="I41" s="718"/>
      <c r="J41" s="719"/>
      <c r="K41" s="720"/>
      <c r="L41" s="721"/>
      <c r="M41" s="722"/>
      <c r="N41" s="722"/>
      <c r="O41" s="722"/>
      <c r="P41" s="722"/>
      <c r="Q41" s="716"/>
    </row>
    <row r="42" spans="1:17" ht="25.5">
      <c r="A42" s="699"/>
      <c r="B42" s="728" t="s">
        <v>1953</v>
      </c>
      <c r="C42" s="695"/>
      <c r="D42" s="696"/>
      <c r="E42" s="697"/>
      <c r="F42" s="727"/>
      <c r="G42" s="716"/>
      <c r="H42" s="717"/>
      <c r="I42" s="718"/>
      <c r="J42" s="719"/>
      <c r="K42" s="720"/>
      <c r="L42" s="721"/>
      <c r="M42" s="722"/>
      <c r="N42" s="722"/>
      <c r="O42" s="722"/>
      <c r="P42" s="722"/>
      <c r="Q42" s="716"/>
    </row>
    <row r="43" spans="1:17" ht="25.5">
      <c r="A43" s="699"/>
      <c r="B43" s="728" t="s">
        <v>1985</v>
      </c>
      <c r="C43" s="695"/>
      <c r="D43" s="696"/>
      <c r="E43" s="697"/>
      <c r="F43" s="727"/>
      <c r="G43" s="716"/>
      <c r="H43" s="717"/>
      <c r="I43" s="718"/>
      <c r="J43" s="719"/>
      <c r="K43" s="720"/>
      <c r="L43" s="721"/>
      <c r="M43" s="722"/>
      <c r="N43" s="722"/>
      <c r="O43" s="722"/>
      <c r="P43" s="722"/>
      <c r="Q43" s="716"/>
    </row>
    <row r="44" spans="1:17">
      <c r="A44" s="699"/>
      <c r="B44" s="728" t="s">
        <v>1984</v>
      </c>
      <c r="C44" s="695"/>
      <c r="D44" s="696"/>
      <c r="E44" s="697"/>
      <c r="F44" s="727"/>
      <c r="G44" s="716"/>
      <c r="H44" s="717"/>
      <c r="I44" s="718"/>
      <c r="J44" s="719"/>
      <c r="K44" s="720"/>
      <c r="L44" s="721"/>
      <c r="M44" s="722"/>
      <c r="N44" s="722"/>
      <c r="O44" s="722"/>
      <c r="P44" s="722"/>
      <c r="Q44" s="716"/>
    </row>
    <row r="45" spans="1:17">
      <c r="A45" s="699"/>
      <c r="B45" s="728" t="s">
        <v>1983</v>
      </c>
      <c r="C45" s="695"/>
      <c r="D45" s="696"/>
      <c r="E45" s="697"/>
      <c r="F45" s="727"/>
      <c r="G45" s="716"/>
      <c r="H45" s="717"/>
      <c r="I45" s="718"/>
      <c r="J45" s="719"/>
      <c r="K45" s="720"/>
      <c r="L45" s="721"/>
      <c r="M45" s="722"/>
      <c r="N45" s="722"/>
      <c r="O45" s="722"/>
      <c r="P45" s="722"/>
      <c r="Q45" s="716"/>
    </row>
    <row r="46" spans="1:17">
      <c r="A46" s="699"/>
      <c r="B46" s="728" t="s">
        <v>1982</v>
      </c>
      <c r="C46" s="695"/>
      <c r="D46" s="696"/>
      <c r="E46" s="697"/>
      <c r="F46" s="727"/>
      <c r="G46" s="716"/>
      <c r="H46" s="717"/>
      <c r="I46" s="718"/>
      <c r="J46" s="719"/>
      <c r="K46" s="720"/>
      <c r="L46" s="721"/>
      <c r="M46" s="722"/>
      <c r="N46" s="722"/>
      <c r="O46" s="722"/>
      <c r="P46" s="722"/>
      <c r="Q46" s="716"/>
    </row>
    <row r="47" spans="1:17">
      <c r="A47" s="699"/>
      <c r="B47" s="728" t="s">
        <v>1981</v>
      </c>
      <c r="C47" s="695"/>
      <c r="D47" s="696"/>
      <c r="E47" s="697"/>
      <c r="F47" s="727"/>
      <c r="G47" s="716"/>
      <c r="H47" s="717"/>
      <c r="I47" s="718"/>
      <c r="J47" s="719"/>
      <c r="K47" s="720"/>
      <c r="L47" s="721"/>
      <c r="M47" s="722"/>
      <c r="N47" s="722"/>
      <c r="O47" s="722"/>
      <c r="P47" s="722"/>
      <c r="Q47" s="716"/>
    </row>
    <row r="48" spans="1:17">
      <c r="A48" s="699"/>
      <c r="B48" s="728" t="s">
        <v>1980</v>
      </c>
      <c r="C48" s="695"/>
      <c r="D48" s="696"/>
      <c r="E48" s="697"/>
      <c r="F48" s="727"/>
      <c r="G48" s="716"/>
      <c r="H48" s="717"/>
      <c r="I48" s="718"/>
      <c r="J48" s="719"/>
      <c r="K48" s="720"/>
      <c r="L48" s="721"/>
      <c r="M48" s="722"/>
      <c r="N48" s="722"/>
      <c r="O48" s="722"/>
      <c r="P48" s="722"/>
      <c r="Q48" s="716"/>
    </row>
    <row r="49" spans="1:17">
      <c r="A49" s="699"/>
      <c r="B49" s="728" t="s">
        <v>1979</v>
      </c>
      <c r="C49" s="695"/>
      <c r="D49" s="696"/>
      <c r="E49" s="697"/>
      <c r="F49" s="727"/>
      <c r="G49" s="716"/>
      <c r="H49" s="717"/>
      <c r="I49" s="718"/>
      <c r="J49" s="719"/>
      <c r="K49" s="720"/>
      <c r="L49" s="721"/>
      <c r="M49" s="722"/>
      <c r="N49" s="722"/>
      <c r="O49" s="722"/>
      <c r="P49" s="722"/>
      <c r="Q49" s="716"/>
    </row>
    <row r="50" spans="1:17">
      <c r="A50" s="699"/>
      <c r="B50" s="728" t="s">
        <v>1936</v>
      </c>
      <c r="C50" s="695"/>
      <c r="D50" s="696"/>
      <c r="E50" s="697"/>
      <c r="F50" s="727"/>
      <c r="G50" s="716"/>
      <c r="H50" s="717"/>
      <c r="I50" s="718"/>
      <c r="J50" s="719"/>
      <c r="K50" s="720"/>
      <c r="L50" s="721"/>
      <c r="M50" s="722"/>
      <c r="N50" s="722"/>
      <c r="O50" s="722"/>
      <c r="P50" s="722"/>
      <c r="Q50" s="716"/>
    </row>
    <row r="51" spans="1:17">
      <c r="A51" s="699"/>
      <c r="B51" s="724"/>
      <c r="C51" s="695"/>
      <c r="D51" s="696"/>
      <c r="E51" s="697"/>
      <c r="F51" s="727"/>
      <c r="G51" s="716"/>
      <c r="H51" s="717"/>
      <c r="I51" s="718"/>
      <c r="J51" s="719"/>
      <c r="K51" s="720"/>
      <c r="L51" s="721"/>
      <c r="M51" s="722"/>
      <c r="N51" s="722"/>
      <c r="O51" s="722"/>
      <c r="P51" s="722"/>
      <c r="Q51" s="716"/>
    </row>
    <row r="52" spans="1:17" ht="114.75">
      <c r="A52" s="693">
        <f>COUNT($A$8:A51)+1</f>
        <v>4</v>
      </c>
      <c r="B52" s="728" t="s">
        <v>1987</v>
      </c>
      <c r="C52" s="695" t="s">
        <v>296</v>
      </c>
      <c r="D52" s="696">
        <v>1</v>
      </c>
      <c r="E52" s="697">
        <v>0</v>
      </c>
      <c r="F52" s="729">
        <f>E52*D52</f>
        <v>0</v>
      </c>
      <c r="G52" s="716"/>
      <c r="H52" s="717"/>
      <c r="I52" s="718"/>
      <c r="J52" s="719"/>
      <c r="K52" s="720"/>
      <c r="L52" s="721"/>
      <c r="M52" s="722"/>
      <c r="N52" s="722"/>
      <c r="O52" s="722"/>
      <c r="P52" s="722"/>
      <c r="Q52" s="716"/>
    </row>
    <row r="53" spans="1:17" ht="25.5">
      <c r="A53" s="699"/>
      <c r="B53" s="728" t="s">
        <v>1954</v>
      </c>
      <c r="C53" s="695"/>
      <c r="D53" s="696"/>
      <c r="E53" s="697"/>
      <c r="F53" s="727"/>
      <c r="G53" s="716"/>
      <c r="H53" s="717"/>
      <c r="I53" s="718"/>
      <c r="J53" s="719"/>
      <c r="K53" s="720"/>
      <c r="L53" s="721"/>
      <c r="M53" s="722"/>
      <c r="N53" s="722"/>
      <c r="O53" s="722"/>
      <c r="P53" s="722"/>
      <c r="Q53" s="716"/>
    </row>
    <row r="54" spans="1:17" ht="25.5">
      <c r="A54" s="699"/>
      <c r="B54" s="728" t="s">
        <v>1953</v>
      </c>
      <c r="C54" s="695"/>
      <c r="D54" s="696"/>
      <c r="E54" s="697"/>
      <c r="F54" s="727"/>
      <c r="G54" s="716"/>
      <c r="H54" s="717"/>
      <c r="I54" s="718"/>
      <c r="J54" s="719"/>
      <c r="K54" s="720"/>
      <c r="L54" s="721"/>
      <c r="M54" s="722"/>
      <c r="N54" s="722"/>
      <c r="O54" s="722"/>
      <c r="P54" s="722"/>
      <c r="Q54" s="716"/>
    </row>
    <row r="55" spans="1:17" ht="25.5">
      <c r="A55" s="699"/>
      <c r="B55" s="728" t="s">
        <v>1985</v>
      </c>
      <c r="C55" s="695"/>
      <c r="D55" s="696"/>
      <c r="E55" s="697"/>
      <c r="F55" s="727"/>
      <c r="G55" s="716"/>
      <c r="H55" s="717"/>
      <c r="I55" s="718"/>
      <c r="J55" s="719"/>
      <c r="K55" s="720"/>
      <c r="L55" s="721"/>
      <c r="M55" s="722"/>
      <c r="N55" s="722"/>
      <c r="O55" s="722"/>
      <c r="P55" s="722"/>
      <c r="Q55" s="716"/>
    </row>
    <row r="56" spans="1:17">
      <c r="A56" s="699"/>
      <c r="B56" s="728" t="s">
        <v>1984</v>
      </c>
      <c r="C56" s="695"/>
      <c r="D56" s="696"/>
      <c r="E56" s="697"/>
      <c r="F56" s="727"/>
      <c r="G56" s="716"/>
      <c r="H56" s="717"/>
      <c r="I56" s="718"/>
      <c r="J56" s="719"/>
      <c r="K56" s="720"/>
      <c r="L56" s="721"/>
      <c r="M56" s="722"/>
      <c r="N56" s="722"/>
      <c r="O56" s="722"/>
      <c r="P56" s="722"/>
      <c r="Q56" s="716"/>
    </row>
    <row r="57" spans="1:17">
      <c r="A57" s="699"/>
      <c r="B57" s="728" t="s">
        <v>1983</v>
      </c>
      <c r="C57" s="695"/>
      <c r="D57" s="696"/>
      <c r="E57" s="697"/>
      <c r="F57" s="727"/>
      <c r="G57" s="716"/>
      <c r="H57" s="717"/>
      <c r="I57" s="718"/>
      <c r="J57" s="719"/>
      <c r="K57" s="720"/>
      <c r="L57" s="721"/>
      <c r="M57" s="722"/>
      <c r="N57" s="722"/>
      <c r="O57" s="722"/>
      <c r="P57" s="722"/>
      <c r="Q57" s="716"/>
    </row>
    <row r="58" spans="1:17">
      <c r="A58" s="699"/>
      <c r="B58" s="728" t="s">
        <v>1982</v>
      </c>
      <c r="C58" s="695"/>
      <c r="D58" s="696"/>
      <c r="E58" s="697"/>
      <c r="F58" s="727"/>
      <c r="G58" s="716"/>
      <c r="H58" s="717"/>
      <c r="I58" s="718"/>
      <c r="J58" s="719"/>
      <c r="K58" s="720"/>
      <c r="L58" s="721"/>
      <c r="M58" s="722"/>
      <c r="N58" s="722"/>
      <c r="O58" s="722"/>
      <c r="P58" s="722"/>
      <c r="Q58" s="716"/>
    </row>
    <row r="59" spans="1:17">
      <c r="A59" s="699"/>
      <c r="B59" s="728" t="s">
        <v>1981</v>
      </c>
      <c r="C59" s="695"/>
      <c r="D59" s="696"/>
      <c r="E59" s="697"/>
      <c r="F59" s="727"/>
      <c r="G59" s="716"/>
      <c r="H59" s="717"/>
      <c r="I59" s="718"/>
      <c r="J59" s="719"/>
      <c r="K59" s="720"/>
      <c r="L59" s="721"/>
      <c r="M59" s="722"/>
      <c r="N59" s="722"/>
      <c r="O59" s="722"/>
      <c r="P59" s="722"/>
      <c r="Q59" s="716"/>
    </row>
    <row r="60" spans="1:17">
      <c r="A60" s="699"/>
      <c r="B60" s="728" t="s">
        <v>1980</v>
      </c>
      <c r="C60" s="695"/>
      <c r="D60" s="696"/>
      <c r="E60" s="697"/>
      <c r="F60" s="727"/>
      <c r="G60" s="716"/>
      <c r="H60" s="717"/>
      <c r="I60" s="718"/>
      <c r="J60" s="719"/>
      <c r="K60" s="720"/>
      <c r="L60" s="721"/>
      <c r="M60" s="722"/>
      <c r="N60" s="722"/>
      <c r="O60" s="722"/>
      <c r="P60" s="722"/>
      <c r="Q60" s="716"/>
    </row>
    <row r="61" spans="1:17">
      <c r="A61" s="699"/>
      <c r="B61" s="728" t="s">
        <v>1979</v>
      </c>
      <c r="C61" s="695"/>
      <c r="D61" s="696"/>
      <c r="E61" s="697"/>
      <c r="F61" s="727"/>
      <c r="G61" s="716"/>
      <c r="H61" s="717"/>
      <c r="I61" s="718"/>
      <c r="J61" s="719"/>
      <c r="K61" s="720"/>
      <c r="L61" s="721"/>
      <c r="M61" s="722"/>
      <c r="N61" s="722"/>
      <c r="O61" s="722"/>
      <c r="P61" s="722"/>
      <c r="Q61" s="716"/>
    </row>
    <row r="62" spans="1:17">
      <c r="A62" s="699"/>
      <c r="B62" s="728" t="s">
        <v>1936</v>
      </c>
      <c r="C62" s="695"/>
      <c r="D62" s="696"/>
      <c r="E62" s="697"/>
      <c r="F62" s="727"/>
      <c r="G62" s="716"/>
      <c r="H62" s="717"/>
      <c r="I62" s="718"/>
      <c r="J62" s="719"/>
      <c r="K62" s="720"/>
      <c r="L62" s="721"/>
      <c r="M62" s="722"/>
      <c r="N62" s="722"/>
      <c r="O62" s="722"/>
      <c r="P62" s="722"/>
      <c r="Q62" s="716"/>
    </row>
    <row r="63" spans="1:17">
      <c r="A63" s="699"/>
      <c r="B63" s="724"/>
      <c r="C63" s="695"/>
      <c r="D63" s="696"/>
      <c r="E63" s="697"/>
      <c r="F63" s="727"/>
      <c r="G63" s="716"/>
      <c r="H63" s="717"/>
      <c r="I63" s="718"/>
      <c r="J63" s="719"/>
      <c r="K63" s="720"/>
      <c r="L63" s="721"/>
      <c r="M63" s="722"/>
      <c r="N63" s="722"/>
      <c r="O63" s="722"/>
      <c r="P63" s="722"/>
      <c r="Q63" s="716"/>
    </row>
    <row r="64" spans="1:17" ht="191.25">
      <c r="A64" s="693">
        <f>COUNT($A$8:A63)+1</f>
        <v>5</v>
      </c>
      <c r="B64" s="694" t="s">
        <v>1986</v>
      </c>
      <c r="C64" s="695" t="s">
        <v>296</v>
      </c>
      <c r="D64" s="696">
        <v>1</v>
      </c>
      <c r="E64" s="697">
        <v>0</v>
      </c>
      <c r="F64" s="729">
        <f>E64*D64</f>
        <v>0</v>
      </c>
      <c r="G64" s="716"/>
      <c r="H64" s="717"/>
      <c r="I64" s="718"/>
      <c r="J64" s="719"/>
      <c r="K64" s="720"/>
      <c r="L64" s="721"/>
      <c r="M64" s="722"/>
      <c r="N64" s="722"/>
      <c r="O64" s="722"/>
      <c r="P64" s="722"/>
      <c r="Q64" s="716"/>
    </row>
    <row r="65" spans="1:17" ht="25.5">
      <c r="A65" s="699"/>
      <c r="B65" s="728" t="s">
        <v>1954</v>
      </c>
      <c r="C65" s="695"/>
      <c r="D65" s="696"/>
      <c r="E65" s="697"/>
      <c r="F65" s="727"/>
      <c r="G65" s="716"/>
      <c r="H65" s="717"/>
      <c r="I65" s="718"/>
      <c r="J65" s="719"/>
      <c r="K65" s="720"/>
      <c r="L65" s="721"/>
      <c r="M65" s="722"/>
      <c r="N65" s="722"/>
      <c r="O65" s="722"/>
      <c r="P65" s="722"/>
      <c r="Q65" s="716"/>
    </row>
    <row r="66" spans="1:17" ht="25.5">
      <c r="A66" s="699"/>
      <c r="B66" s="728" t="s">
        <v>1953</v>
      </c>
      <c r="C66" s="695"/>
      <c r="D66" s="696"/>
      <c r="E66" s="697"/>
      <c r="F66" s="727"/>
      <c r="G66" s="716"/>
      <c r="H66" s="717"/>
      <c r="I66" s="718"/>
      <c r="J66" s="719"/>
      <c r="K66" s="720"/>
      <c r="L66" s="721"/>
      <c r="M66" s="722"/>
      <c r="N66" s="722"/>
      <c r="O66" s="722"/>
      <c r="P66" s="722"/>
      <c r="Q66" s="716"/>
    </row>
    <row r="67" spans="1:17" ht="25.5">
      <c r="A67" s="699"/>
      <c r="B67" s="728" t="s">
        <v>1985</v>
      </c>
      <c r="C67" s="695"/>
      <c r="D67" s="696"/>
      <c r="E67" s="697"/>
      <c r="F67" s="727"/>
      <c r="G67" s="716"/>
      <c r="H67" s="717"/>
      <c r="I67" s="718"/>
      <c r="J67" s="719"/>
      <c r="K67" s="720"/>
      <c r="L67" s="721"/>
      <c r="M67" s="722"/>
      <c r="N67" s="722"/>
      <c r="O67" s="722"/>
      <c r="P67" s="722"/>
      <c r="Q67" s="716"/>
    </row>
    <row r="68" spans="1:17">
      <c r="A68" s="699"/>
      <c r="B68" s="728" t="s">
        <v>1984</v>
      </c>
      <c r="C68" s="695"/>
      <c r="D68" s="696"/>
      <c r="E68" s="697"/>
      <c r="F68" s="727"/>
      <c r="G68" s="716"/>
      <c r="H68" s="717"/>
      <c r="I68" s="718"/>
      <c r="J68" s="719"/>
      <c r="K68" s="720"/>
      <c r="L68" s="721"/>
      <c r="M68" s="722"/>
      <c r="N68" s="722"/>
      <c r="O68" s="722"/>
      <c r="P68" s="722"/>
      <c r="Q68" s="716"/>
    </row>
    <row r="69" spans="1:17">
      <c r="A69" s="699"/>
      <c r="B69" s="728" t="s">
        <v>1983</v>
      </c>
      <c r="C69" s="695"/>
      <c r="D69" s="696"/>
      <c r="E69" s="697"/>
      <c r="F69" s="727"/>
      <c r="G69" s="716"/>
      <c r="H69" s="717"/>
      <c r="I69" s="718"/>
      <c r="J69" s="719"/>
      <c r="K69" s="720"/>
      <c r="L69" s="721"/>
      <c r="M69" s="722"/>
      <c r="N69" s="722"/>
      <c r="O69" s="722"/>
      <c r="P69" s="722"/>
      <c r="Q69" s="716"/>
    </row>
    <row r="70" spans="1:17">
      <c r="A70" s="699"/>
      <c r="B70" s="728" t="s">
        <v>1982</v>
      </c>
      <c r="C70" s="695"/>
      <c r="D70" s="696"/>
      <c r="E70" s="697"/>
      <c r="F70" s="727"/>
      <c r="G70" s="716"/>
      <c r="H70" s="717"/>
      <c r="I70" s="718"/>
      <c r="J70" s="719"/>
      <c r="K70" s="720"/>
      <c r="L70" s="721"/>
      <c r="M70" s="722"/>
      <c r="N70" s="722"/>
      <c r="O70" s="722"/>
      <c r="P70" s="722"/>
      <c r="Q70" s="716"/>
    </row>
    <row r="71" spans="1:17">
      <c r="A71" s="699"/>
      <c r="B71" s="728" t="s">
        <v>1981</v>
      </c>
      <c r="C71" s="695"/>
      <c r="D71" s="696"/>
      <c r="E71" s="697"/>
      <c r="F71" s="727"/>
      <c r="G71" s="716"/>
      <c r="H71" s="717"/>
      <c r="I71" s="718"/>
      <c r="J71" s="719"/>
      <c r="K71" s="720"/>
      <c r="L71" s="721"/>
      <c r="M71" s="722"/>
      <c r="N71" s="722"/>
      <c r="O71" s="722"/>
      <c r="P71" s="722"/>
      <c r="Q71" s="716"/>
    </row>
    <row r="72" spans="1:17">
      <c r="A72" s="699"/>
      <c r="B72" s="728" t="s">
        <v>1980</v>
      </c>
      <c r="C72" s="695"/>
      <c r="D72" s="696"/>
      <c r="E72" s="697"/>
      <c r="F72" s="727"/>
      <c r="G72" s="716"/>
      <c r="H72" s="717"/>
      <c r="I72" s="718"/>
      <c r="J72" s="719"/>
      <c r="K72" s="720"/>
      <c r="L72" s="721"/>
      <c r="M72" s="722"/>
      <c r="N72" s="722"/>
      <c r="O72" s="722"/>
      <c r="P72" s="722"/>
      <c r="Q72" s="716"/>
    </row>
    <row r="73" spans="1:17">
      <c r="A73" s="699"/>
      <c r="B73" s="728" t="s">
        <v>1979</v>
      </c>
      <c r="C73" s="695"/>
      <c r="D73" s="696"/>
      <c r="E73" s="697"/>
      <c r="F73" s="727"/>
      <c r="G73" s="716"/>
      <c r="H73" s="717"/>
      <c r="I73" s="718"/>
      <c r="J73" s="719"/>
      <c r="K73" s="720"/>
      <c r="L73" s="721"/>
      <c r="M73" s="722"/>
      <c r="N73" s="722"/>
      <c r="O73" s="722"/>
      <c r="P73" s="722"/>
      <c r="Q73" s="716"/>
    </row>
    <row r="74" spans="1:17">
      <c r="A74" s="699"/>
      <c r="B74" s="728" t="s">
        <v>1936</v>
      </c>
      <c r="C74" s="695"/>
      <c r="D74" s="696"/>
      <c r="E74" s="697"/>
      <c r="F74" s="727"/>
      <c r="G74" s="716"/>
      <c r="H74" s="717"/>
      <c r="I74" s="718"/>
      <c r="J74" s="719"/>
      <c r="K74" s="720"/>
      <c r="L74" s="721"/>
      <c r="M74" s="722"/>
      <c r="N74" s="722"/>
      <c r="O74" s="722"/>
      <c r="P74" s="722"/>
      <c r="Q74" s="716"/>
    </row>
    <row r="75" spans="1:17">
      <c r="A75" s="699"/>
      <c r="B75" s="694"/>
      <c r="C75" s="695"/>
      <c r="D75" s="696"/>
      <c r="E75" s="697"/>
      <c r="F75" s="727"/>
      <c r="G75" s="716"/>
      <c r="H75" s="717"/>
      <c r="I75" s="718"/>
      <c r="J75" s="719"/>
      <c r="K75" s="720"/>
      <c r="L75" s="721"/>
      <c r="M75" s="722"/>
      <c r="N75" s="722"/>
      <c r="O75" s="722"/>
      <c r="P75" s="722"/>
      <c r="Q75" s="716"/>
    </row>
    <row r="76" spans="1:17" ht="25.5">
      <c r="A76" s="693">
        <f>COUNT($A$8:A75)+1</f>
        <v>6</v>
      </c>
      <c r="B76" s="694" t="s">
        <v>1976</v>
      </c>
      <c r="C76" s="695" t="s">
        <v>296</v>
      </c>
      <c r="D76" s="696">
        <v>2</v>
      </c>
      <c r="E76" s="697">
        <v>0</v>
      </c>
      <c r="F76" s="729">
        <f>E76*D76</f>
        <v>0</v>
      </c>
      <c r="G76" s="716"/>
      <c r="H76" s="717"/>
      <c r="I76" s="718"/>
      <c r="J76" s="719"/>
      <c r="K76" s="720"/>
      <c r="L76" s="721"/>
      <c r="M76" s="722"/>
      <c r="N76" s="722"/>
      <c r="O76" s="722"/>
      <c r="P76" s="722"/>
      <c r="Q76" s="716"/>
    </row>
    <row r="77" spans="1:17">
      <c r="A77" s="699"/>
      <c r="B77" s="700" t="s">
        <v>1975</v>
      </c>
      <c r="C77" s="695"/>
      <c r="D77" s="696"/>
      <c r="E77" s="697"/>
      <c r="F77" s="727"/>
      <c r="G77" s="716"/>
      <c r="H77" s="717"/>
      <c r="I77" s="718"/>
      <c r="J77" s="719"/>
      <c r="K77" s="720"/>
      <c r="L77" s="721"/>
      <c r="M77" s="722"/>
      <c r="N77" s="722"/>
      <c r="O77" s="722"/>
      <c r="P77" s="722"/>
      <c r="Q77" s="716"/>
    </row>
    <row r="78" spans="1:17" ht="25.5">
      <c r="A78" s="699"/>
      <c r="B78" s="700" t="s">
        <v>1978</v>
      </c>
      <c r="C78" s="695"/>
      <c r="D78" s="696"/>
      <c r="E78" s="697"/>
      <c r="F78" s="727"/>
      <c r="G78" s="716"/>
      <c r="H78" s="717"/>
      <c r="I78" s="718"/>
      <c r="J78" s="719"/>
      <c r="K78" s="720"/>
      <c r="L78" s="721"/>
      <c r="M78" s="722"/>
      <c r="N78" s="722"/>
      <c r="O78" s="722"/>
      <c r="P78" s="722"/>
      <c r="Q78" s="716"/>
    </row>
    <row r="79" spans="1:17" ht="25.5">
      <c r="A79" s="699"/>
      <c r="B79" s="700" t="s">
        <v>1973</v>
      </c>
      <c r="C79" s="695"/>
      <c r="D79" s="696"/>
      <c r="E79" s="697"/>
      <c r="F79" s="727"/>
      <c r="G79" s="716"/>
      <c r="H79" s="717"/>
      <c r="I79" s="718"/>
      <c r="J79" s="719"/>
      <c r="K79" s="720"/>
      <c r="L79" s="721"/>
      <c r="M79" s="722"/>
      <c r="N79" s="722"/>
      <c r="O79" s="722"/>
      <c r="P79" s="722"/>
      <c r="Q79" s="716"/>
    </row>
    <row r="80" spans="1:17">
      <c r="A80" s="699"/>
      <c r="B80" s="700" t="s">
        <v>1977</v>
      </c>
      <c r="C80" s="695"/>
      <c r="D80" s="696"/>
      <c r="E80" s="697"/>
      <c r="F80" s="727"/>
      <c r="G80" s="716"/>
      <c r="H80" s="717"/>
      <c r="I80" s="718"/>
      <c r="J80" s="719"/>
      <c r="K80" s="720"/>
      <c r="L80" s="721"/>
      <c r="M80" s="722"/>
      <c r="N80" s="722"/>
      <c r="O80" s="722"/>
      <c r="P80" s="722"/>
      <c r="Q80" s="716"/>
    </row>
    <row r="81" spans="1:17">
      <c r="A81" s="699"/>
      <c r="B81" s="700" t="s">
        <v>1971</v>
      </c>
      <c r="C81" s="695"/>
      <c r="D81" s="696"/>
      <c r="E81" s="697"/>
      <c r="F81" s="727"/>
      <c r="G81" s="716"/>
      <c r="H81" s="717"/>
      <c r="I81" s="718"/>
      <c r="J81" s="719"/>
      <c r="K81" s="720"/>
      <c r="L81" s="721"/>
      <c r="M81" s="722"/>
      <c r="N81" s="722"/>
      <c r="O81" s="722"/>
      <c r="P81" s="722"/>
      <c r="Q81" s="716"/>
    </row>
    <row r="82" spans="1:17">
      <c r="A82" s="699"/>
      <c r="B82" s="700"/>
      <c r="C82" s="695"/>
      <c r="D82" s="696"/>
      <c r="E82" s="697"/>
      <c r="F82" s="727"/>
      <c r="G82" s="716"/>
      <c r="H82" s="717"/>
      <c r="I82" s="718"/>
      <c r="J82" s="719"/>
      <c r="K82" s="720"/>
      <c r="L82" s="721"/>
      <c r="M82" s="722"/>
      <c r="N82" s="722"/>
      <c r="O82" s="722"/>
      <c r="P82" s="722"/>
      <c r="Q82" s="716"/>
    </row>
    <row r="83" spans="1:17" ht="25.5">
      <c r="A83" s="693">
        <f>COUNT($A$8:A82)+1</f>
        <v>7</v>
      </c>
      <c r="B83" s="694" t="s">
        <v>1976</v>
      </c>
      <c r="C83" s="695" t="s">
        <v>296</v>
      </c>
      <c r="D83" s="696">
        <v>1</v>
      </c>
      <c r="E83" s="697">
        <v>0</v>
      </c>
      <c r="F83" s="729">
        <f>E83*D83</f>
        <v>0</v>
      </c>
      <c r="G83" s="716"/>
      <c r="H83" s="717"/>
      <c r="I83" s="718"/>
      <c r="J83" s="719"/>
      <c r="K83" s="720"/>
      <c r="L83" s="721"/>
      <c r="M83" s="722"/>
      <c r="N83" s="722"/>
      <c r="O83" s="722"/>
      <c r="P83" s="722"/>
      <c r="Q83" s="716"/>
    </row>
    <row r="84" spans="1:17">
      <c r="A84" s="699"/>
      <c r="B84" s="700" t="s">
        <v>1975</v>
      </c>
      <c r="C84" s="695"/>
      <c r="D84" s="696"/>
      <c r="E84" s="697"/>
      <c r="F84" s="727"/>
      <c r="G84" s="716"/>
      <c r="H84" s="717"/>
      <c r="I84" s="718"/>
      <c r="J84" s="719"/>
      <c r="K84" s="720"/>
      <c r="L84" s="721"/>
      <c r="M84" s="722"/>
      <c r="N84" s="722"/>
      <c r="O84" s="722"/>
      <c r="P84" s="722"/>
      <c r="Q84" s="716"/>
    </row>
    <row r="85" spans="1:17" ht="25.5">
      <c r="A85" s="699"/>
      <c r="B85" s="700" t="s">
        <v>1974</v>
      </c>
      <c r="C85" s="695"/>
      <c r="D85" s="696"/>
      <c r="E85" s="697"/>
      <c r="F85" s="727"/>
      <c r="G85" s="716"/>
      <c r="H85" s="717"/>
      <c r="I85" s="718"/>
      <c r="J85" s="719"/>
      <c r="K85" s="720"/>
      <c r="L85" s="721"/>
      <c r="M85" s="722"/>
      <c r="N85" s="722"/>
      <c r="O85" s="722"/>
      <c r="P85" s="722"/>
      <c r="Q85" s="716"/>
    </row>
    <row r="86" spans="1:17" ht="25.5">
      <c r="A86" s="699"/>
      <c r="B86" s="700" t="s">
        <v>1973</v>
      </c>
      <c r="C86" s="695"/>
      <c r="D86" s="696"/>
      <c r="E86" s="697"/>
      <c r="F86" s="727"/>
      <c r="G86" s="716"/>
      <c r="H86" s="717"/>
      <c r="I86" s="718"/>
      <c r="J86" s="719"/>
      <c r="K86" s="720"/>
      <c r="L86" s="721"/>
      <c r="M86" s="722"/>
      <c r="N86" s="722"/>
      <c r="O86" s="722"/>
      <c r="P86" s="722"/>
      <c r="Q86" s="716"/>
    </row>
    <row r="87" spans="1:17">
      <c r="A87" s="699"/>
      <c r="B87" s="700" t="s">
        <v>1972</v>
      </c>
      <c r="C87" s="695"/>
      <c r="D87" s="696"/>
      <c r="E87" s="697"/>
      <c r="F87" s="727"/>
      <c r="G87" s="716"/>
      <c r="H87" s="717"/>
      <c r="I87" s="718"/>
      <c r="J87" s="719"/>
      <c r="K87" s="720"/>
      <c r="L87" s="721"/>
      <c r="M87" s="722"/>
      <c r="N87" s="722"/>
      <c r="O87" s="722"/>
      <c r="P87" s="722"/>
      <c r="Q87" s="716"/>
    </row>
    <row r="88" spans="1:17">
      <c r="A88" s="699"/>
      <c r="B88" s="700" t="s">
        <v>1971</v>
      </c>
      <c r="C88" s="695"/>
      <c r="D88" s="696"/>
      <c r="E88" s="697"/>
      <c r="F88" s="727"/>
      <c r="G88" s="716"/>
      <c r="H88" s="717"/>
      <c r="I88" s="718"/>
      <c r="J88" s="719"/>
      <c r="K88" s="720"/>
      <c r="L88" s="721"/>
      <c r="M88" s="722"/>
      <c r="N88" s="722"/>
      <c r="O88" s="722"/>
      <c r="P88" s="722"/>
      <c r="Q88" s="716"/>
    </row>
    <row r="89" spans="1:17">
      <c r="A89" s="699"/>
      <c r="B89" s="724"/>
      <c r="C89" s="725"/>
      <c r="D89" s="726"/>
      <c r="E89" s="697"/>
      <c r="F89" s="727"/>
      <c r="G89" s="716"/>
      <c r="H89" s="717"/>
      <c r="I89" s="718"/>
      <c r="J89" s="719"/>
      <c r="K89" s="720"/>
      <c r="L89" s="721"/>
      <c r="M89" s="722"/>
      <c r="N89" s="722"/>
      <c r="O89" s="722"/>
      <c r="P89" s="722"/>
      <c r="Q89" s="716"/>
    </row>
    <row r="90" spans="1:17">
      <c r="A90" s="693">
        <f>COUNT($A$8:A89)+1</f>
        <v>8</v>
      </c>
      <c r="B90" s="694" t="s">
        <v>1970</v>
      </c>
      <c r="C90" s="695" t="s">
        <v>296</v>
      </c>
      <c r="D90" s="696">
        <v>1</v>
      </c>
      <c r="E90" s="697">
        <v>0</v>
      </c>
      <c r="F90" s="729">
        <f>E90*D90</f>
        <v>0</v>
      </c>
      <c r="G90" s="716"/>
      <c r="H90" s="717"/>
      <c r="I90" s="718"/>
      <c r="J90" s="719"/>
      <c r="K90" s="720"/>
      <c r="L90" s="721"/>
      <c r="M90" s="722"/>
      <c r="N90" s="722"/>
      <c r="O90" s="722"/>
      <c r="P90" s="722"/>
      <c r="Q90" s="716"/>
    </row>
    <row r="91" spans="1:17">
      <c r="A91" s="699"/>
      <c r="B91" s="694"/>
      <c r="C91" s="695"/>
      <c r="D91" s="696"/>
      <c r="E91" s="697"/>
      <c r="F91" s="727"/>
      <c r="G91" s="716"/>
      <c r="H91" s="717"/>
      <c r="I91" s="718"/>
      <c r="J91" s="719"/>
      <c r="K91" s="720"/>
      <c r="L91" s="721"/>
      <c r="M91" s="722"/>
      <c r="N91" s="722"/>
      <c r="O91" s="722"/>
      <c r="P91" s="722"/>
      <c r="Q91" s="716"/>
    </row>
    <row r="92" spans="1:17" ht="25.5">
      <c r="A92" s="693">
        <f>COUNT($A$8:A91)+1</f>
        <v>9</v>
      </c>
      <c r="B92" s="694" t="s">
        <v>1969</v>
      </c>
      <c r="C92" s="695" t="s">
        <v>296</v>
      </c>
      <c r="D92" s="696">
        <v>1</v>
      </c>
      <c r="E92" s="697">
        <v>0</v>
      </c>
      <c r="F92" s="729">
        <f>E92*D92</f>
        <v>0</v>
      </c>
      <c r="G92" s="716"/>
      <c r="H92" s="717"/>
      <c r="I92" s="718"/>
      <c r="J92" s="719"/>
      <c r="K92" s="720"/>
      <c r="L92" s="721"/>
      <c r="M92" s="722"/>
      <c r="N92" s="722"/>
      <c r="O92" s="722"/>
      <c r="P92" s="722"/>
      <c r="Q92" s="716"/>
    </row>
    <row r="93" spans="1:17">
      <c r="A93" s="699"/>
      <c r="B93" s="694"/>
      <c r="C93" s="695"/>
      <c r="D93" s="696"/>
      <c r="E93" s="697"/>
      <c r="F93" s="727"/>
      <c r="G93" s="716"/>
      <c r="H93" s="717"/>
      <c r="I93" s="718"/>
      <c r="J93" s="719"/>
      <c r="K93" s="720"/>
      <c r="L93" s="721"/>
      <c r="M93" s="722"/>
      <c r="N93" s="722"/>
      <c r="O93" s="722"/>
      <c r="P93" s="722"/>
      <c r="Q93" s="716"/>
    </row>
    <row r="94" spans="1:17">
      <c r="A94" s="693">
        <f>COUNT($A$8:A93)+1</f>
        <v>10</v>
      </c>
      <c r="B94" s="694" t="s">
        <v>1968</v>
      </c>
      <c r="C94" s="695" t="s">
        <v>296</v>
      </c>
      <c r="D94" s="696">
        <v>1</v>
      </c>
      <c r="E94" s="697">
        <v>0</v>
      </c>
      <c r="F94" s="729">
        <f>E94*D94</f>
        <v>0</v>
      </c>
      <c r="G94" s="716"/>
      <c r="H94" s="717"/>
      <c r="I94" s="718"/>
      <c r="J94" s="719"/>
      <c r="K94" s="720"/>
      <c r="L94" s="721"/>
      <c r="M94" s="722"/>
      <c r="N94" s="722"/>
      <c r="O94" s="722"/>
      <c r="P94" s="722"/>
      <c r="Q94" s="716"/>
    </row>
    <row r="95" spans="1:17">
      <c r="A95" s="699"/>
      <c r="B95" s="694"/>
      <c r="C95" s="695"/>
      <c r="D95" s="696"/>
      <c r="E95" s="697"/>
      <c r="F95" s="727"/>
      <c r="G95" s="716"/>
      <c r="H95" s="717"/>
      <c r="I95" s="718"/>
      <c r="J95" s="719"/>
      <c r="K95" s="720"/>
      <c r="L95" s="721"/>
      <c r="M95" s="722"/>
      <c r="N95" s="722"/>
      <c r="O95" s="722"/>
      <c r="P95" s="722"/>
      <c r="Q95" s="716"/>
    </row>
    <row r="96" spans="1:17" ht="38.25">
      <c r="A96" s="723" t="s">
        <v>1967</v>
      </c>
      <c r="B96" s="730" t="s">
        <v>1966</v>
      </c>
      <c r="C96" s="731"/>
      <c r="D96" s="731"/>
      <c r="E96" s="697"/>
      <c r="F96" s="732"/>
      <c r="G96" s="716"/>
      <c r="H96" s="717"/>
      <c r="I96" s="718"/>
      <c r="J96" s="719"/>
      <c r="K96" s="720"/>
      <c r="L96" s="721"/>
      <c r="M96" s="722"/>
      <c r="N96" s="722"/>
      <c r="O96" s="722"/>
      <c r="P96" s="722"/>
      <c r="Q96" s="716"/>
    </row>
    <row r="97" spans="1:17">
      <c r="A97" s="699"/>
      <c r="B97" s="694"/>
      <c r="C97" s="695"/>
      <c r="D97" s="731"/>
      <c r="E97" s="697"/>
      <c r="F97" s="729"/>
      <c r="G97" s="722"/>
      <c r="H97" s="733"/>
      <c r="I97" s="734"/>
      <c r="J97" s="735"/>
      <c r="K97" s="736"/>
      <c r="L97" s="737"/>
      <c r="M97" s="722"/>
      <c r="N97" s="722"/>
      <c r="O97" s="722"/>
      <c r="P97" s="722"/>
      <c r="Q97" s="722"/>
    </row>
    <row r="98" spans="1:17" ht="38.25">
      <c r="A98" s="693">
        <f>COUNT($A$8:A97)+1</f>
        <v>11</v>
      </c>
      <c r="B98" s="728" t="s">
        <v>3580</v>
      </c>
      <c r="C98" s="695" t="s">
        <v>380</v>
      </c>
      <c r="D98" s="731">
        <v>0</v>
      </c>
      <c r="E98" s="697">
        <v>0</v>
      </c>
      <c r="F98" s="729">
        <f>E98*D98</f>
        <v>0</v>
      </c>
      <c r="G98" s="722"/>
      <c r="H98" s="733"/>
      <c r="I98" s="734"/>
      <c r="J98" s="735"/>
      <c r="K98" s="736"/>
      <c r="L98" s="737"/>
      <c r="M98" s="722"/>
      <c r="N98" s="722"/>
      <c r="O98" s="722"/>
      <c r="P98" s="722"/>
      <c r="Q98" s="722"/>
    </row>
    <row r="99" spans="1:17">
      <c r="A99" s="699"/>
      <c r="B99" s="694"/>
      <c r="C99" s="695"/>
      <c r="D99" s="731"/>
      <c r="E99" s="697"/>
      <c r="F99" s="729"/>
      <c r="G99" s="722"/>
      <c r="H99" s="733"/>
      <c r="I99" s="734"/>
      <c r="J99" s="735"/>
      <c r="K99" s="736"/>
      <c r="L99" s="737"/>
      <c r="M99" s="722"/>
      <c r="N99" s="722"/>
      <c r="O99" s="722"/>
      <c r="P99" s="722"/>
      <c r="Q99" s="722"/>
    </row>
    <row r="100" spans="1:17" ht="38.25">
      <c r="A100" s="693">
        <f>COUNT($A$8:A99)+1</f>
        <v>12</v>
      </c>
      <c r="B100" s="728" t="s">
        <v>3581</v>
      </c>
      <c r="C100" s="738" t="s">
        <v>380</v>
      </c>
      <c r="D100" s="731">
        <v>0</v>
      </c>
      <c r="E100" s="697">
        <v>0</v>
      </c>
      <c r="F100" s="729">
        <f>E100*D100</f>
        <v>0</v>
      </c>
      <c r="G100" s="722"/>
      <c r="H100" s="733"/>
      <c r="I100" s="734"/>
      <c r="J100" s="712"/>
      <c r="K100" s="736"/>
      <c r="L100" s="737"/>
      <c r="M100" s="722"/>
      <c r="N100" s="722"/>
      <c r="O100" s="722"/>
      <c r="P100" s="722"/>
      <c r="Q100" s="722"/>
    </row>
    <row r="101" spans="1:17">
      <c r="A101" s="699"/>
      <c r="B101" s="728"/>
      <c r="C101" s="738"/>
      <c r="D101" s="731"/>
      <c r="E101" s="697"/>
      <c r="F101" s="729"/>
      <c r="G101" s="722"/>
      <c r="H101" s="733"/>
      <c r="I101" s="734"/>
      <c r="J101" s="712"/>
      <c r="K101" s="736"/>
      <c r="L101" s="737"/>
      <c r="M101" s="722"/>
      <c r="N101" s="722"/>
      <c r="O101" s="722"/>
      <c r="P101" s="722"/>
      <c r="Q101" s="722"/>
    </row>
    <row r="102" spans="1:17" ht="25.5">
      <c r="A102" s="693">
        <f>COUNT($A$8:A101)+1</f>
        <v>13</v>
      </c>
      <c r="B102" s="728" t="s">
        <v>3582</v>
      </c>
      <c r="C102" s="738" t="s">
        <v>380</v>
      </c>
      <c r="D102" s="731">
        <v>0</v>
      </c>
      <c r="E102" s="697">
        <v>0</v>
      </c>
      <c r="F102" s="729">
        <f>E102*D102</f>
        <v>0</v>
      </c>
      <c r="G102" s="722"/>
      <c r="H102" s="733"/>
      <c r="I102" s="734"/>
      <c r="J102" s="712"/>
      <c r="K102" s="736"/>
      <c r="L102" s="737"/>
      <c r="M102" s="722"/>
      <c r="N102" s="722"/>
      <c r="O102" s="722"/>
      <c r="P102" s="722"/>
      <c r="Q102" s="722"/>
    </row>
    <row r="103" spans="1:17" ht="25.5">
      <c r="A103" s="699"/>
      <c r="B103" s="739" t="s">
        <v>1965</v>
      </c>
      <c r="C103" s="738"/>
      <c r="D103" s="731"/>
      <c r="E103" s="697"/>
      <c r="F103" s="729"/>
      <c r="G103" s="722"/>
      <c r="H103" s="733"/>
      <c r="I103" s="734"/>
      <c r="J103" s="712"/>
      <c r="K103" s="736"/>
      <c r="L103" s="737"/>
      <c r="M103" s="722"/>
      <c r="N103" s="722"/>
      <c r="O103" s="722"/>
      <c r="P103" s="722"/>
      <c r="Q103" s="722"/>
    </row>
    <row r="104" spans="1:17" ht="25.5">
      <c r="A104" s="699"/>
      <c r="B104" s="739" t="s">
        <v>1964</v>
      </c>
      <c r="C104" s="738"/>
      <c r="D104" s="731"/>
      <c r="E104" s="697"/>
      <c r="F104" s="727"/>
      <c r="G104" s="722"/>
      <c r="H104" s="733"/>
      <c r="I104" s="734"/>
      <c r="J104" s="712"/>
      <c r="K104" s="736"/>
      <c r="L104" s="737"/>
      <c r="M104" s="722"/>
      <c r="N104" s="722"/>
      <c r="O104" s="722"/>
      <c r="P104" s="722"/>
      <c r="Q104" s="722"/>
    </row>
    <row r="105" spans="1:17" ht="25.5">
      <c r="A105" s="699"/>
      <c r="B105" s="739" t="s">
        <v>1963</v>
      </c>
      <c r="C105" s="738"/>
      <c r="D105" s="731"/>
      <c r="E105" s="697"/>
      <c r="F105" s="727"/>
      <c r="G105" s="722"/>
      <c r="H105" s="733"/>
      <c r="I105" s="734"/>
      <c r="J105" s="712"/>
      <c r="K105" s="736"/>
      <c r="L105" s="737"/>
      <c r="M105" s="722"/>
      <c r="N105" s="722"/>
      <c r="O105" s="722"/>
      <c r="P105" s="722"/>
      <c r="Q105" s="722"/>
    </row>
    <row r="106" spans="1:17">
      <c r="A106" s="740"/>
      <c r="B106" s="741"/>
      <c r="C106" s="742"/>
      <c r="D106" s="704"/>
      <c r="E106" s="805"/>
      <c r="F106" s="743"/>
      <c r="G106" s="722"/>
      <c r="H106" s="733"/>
      <c r="I106" s="734"/>
      <c r="J106" s="712"/>
      <c r="K106" s="744"/>
      <c r="L106" s="737"/>
      <c r="M106" s="722"/>
      <c r="N106" s="722"/>
      <c r="O106" s="722"/>
      <c r="P106" s="722"/>
      <c r="Q106" s="722"/>
    </row>
    <row r="107" spans="1:17" ht="13.5" thickBot="1">
      <c r="A107" s="707" t="s">
        <v>1962</v>
      </c>
      <c r="B107" s="708" t="s">
        <v>1961</v>
      </c>
      <c r="C107" s="709" t="s">
        <v>1424</v>
      </c>
      <c r="D107" s="710"/>
      <c r="E107" s="803"/>
      <c r="F107" s="711">
        <f>SUM(F37:F106)</f>
        <v>0</v>
      </c>
      <c r="G107" s="719"/>
      <c r="H107" s="745"/>
      <c r="I107" s="745"/>
      <c r="J107" s="719"/>
      <c r="K107" s="719"/>
      <c r="L107" s="719"/>
      <c r="M107" s="719"/>
      <c r="N107" s="719"/>
      <c r="O107" s="719"/>
      <c r="P107" s="719"/>
      <c r="Q107" s="719"/>
    </row>
    <row r="108" spans="1:17" ht="13.5" thickTop="1">
      <c r="A108" s="746"/>
      <c r="B108" s="747"/>
      <c r="C108" s="748"/>
      <c r="D108" s="749"/>
      <c r="E108" s="806"/>
      <c r="F108" s="750"/>
      <c r="G108" s="719"/>
      <c r="H108" s="745"/>
      <c r="I108" s="745"/>
      <c r="J108" s="719"/>
      <c r="K108" s="719"/>
      <c r="L108" s="719"/>
      <c r="M108" s="719"/>
      <c r="N108" s="719"/>
      <c r="O108" s="719"/>
      <c r="P108" s="719"/>
      <c r="Q108" s="719"/>
    </row>
    <row r="109" spans="1:17">
      <c r="A109" s="682" t="s">
        <v>1960</v>
      </c>
      <c r="B109" s="683" t="s">
        <v>1829</v>
      </c>
      <c r="C109" s="684"/>
      <c r="D109" s="685"/>
      <c r="E109" s="715"/>
      <c r="F109" s="686"/>
    </row>
    <row r="110" spans="1:17">
      <c r="A110" s="751"/>
      <c r="B110" s="694"/>
      <c r="C110" s="695"/>
      <c r="D110" s="696"/>
      <c r="E110" s="697"/>
      <c r="F110" s="729"/>
    </row>
    <row r="111" spans="1:17" ht="51">
      <c r="A111" s="693">
        <f>COUNT($A$8:A110)+1</f>
        <v>14</v>
      </c>
      <c r="B111" s="728" t="s">
        <v>1959</v>
      </c>
      <c r="C111" s="731" t="s">
        <v>296</v>
      </c>
      <c r="D111" s="731">
        <v>3</v>
      </c>
      <c r="E111" s="697">
        <v>0</v>
      </c>
      <c r="F111" s="732">
        <f>E111*D111</f>
        <v>0</v>
      </c>
    </row>
    <row r="112" spans="1:17">
      <c r="A112" s="699"/>
      <c r="B112" s="728" t="s">
        <v>3339</v>
      </c>
      <c r="C112" s="695"/>
      <c r="D112" s="696"/>
      <c r="E112" s="697"/>
      <c r="F112" s="729"/>
    </row>
    <row r="113" spans="1:6">
      <c r="A113" s="699"/>
      <c r="B113" s="728" t="s">
        <v>1958</v>
      </c>
      <c r="C113" s="695"/>
      <c r="D113" s="696"/>
      <c r="E113" s="697"/>
      <c r="F113" s="729"/>
    </row>
    <row r="114" spans="1:6" ht="25.5">
      <c r="A114" s="699"/>
      <c r="B114" s="728" t="s">
        <v>1957</v>
      </c>
      <c r="C114" s="695"/>
      <c r="D114" s="696"/>
      <c r="E114" s="697"/>
      <c r="F114" s="729"/>
    </row>
    <row r="115" spans="1:6" ht="25.5">
      <c r="A115" s="699"/>
      <c r="B115" s="728" t="s">
        <v>1956</v>
      </c>
      <c r="C115" s="695"/>
      <c r="D115" s="696"/>
      <c r="E115" s="697"/>
      <c r="F115" s="729"/>
    </row>
    <row r="116" spans="1:6" ht="25.5">
      <c r="A116" s="699"/>
      <c r="B116" s="728" t="s">
        <v>1955</v>
      </c>
      <c r="C116" s="695"/>
      <c r="D116" s="696"/>
      <c r="E116" s="697"/>
      <c r="F116" s="729"/>
    </row>
    <row r="117" spans="1:6" ht="25.5">
      <c r="A117" s="699"/>
      <c r="B117" s="728" t="s">
        <v>3340</v>
      </c>
      <c r="C117" s="695"/>
      <c r="D117" s="696"/>
      <c r="E117" s="697"/>
      <c r="F117" s="729"/>
    </row>
    <row r="118" spans="1:6">
      <c r="A118" s="699"/>
      <c r="B118" s="739" t="s">
        <v>3341</v>
      </c>
      <c r="C118" s="695"/>
      <c r="D118" s="696"/>
      <c r="E118" s="697"/>
      <c r="F118" s="729"/>
    </row>
    <row r="119" spans="1:6">
      <c r="A119" s="699"/>
      <c r="B119" s="739" t="s">
        <v>3342</v>
      </c>
      <c r="C119" s="695"/>
      <c r="D119" s="696"/>
      <c r="E119" s="697"/>
      <c r="F119" s="729"/>
    </row>
    <row r="120" spans="1:6">
      <c r="A120" s="699"/>
      <c r="B120" s="728"/>
      <c r="C120" s="695"/>
      <c r="D120" s="696"/>
      <c r="E120" s="697"/>
      <c r="F120" s="729"/>
    </row>
    <row r="121" spans="1:6" ht="25.5">
      <c r="A121" s="699"/>
      <c r="B121" s="728" t="s">
        <v>1954</v>
      </c>
      <c r="C121" s="695"/>
      <c r="D121" s="696"/>
      <c r="E121" s="697"/>
      <c r="F121" s="729"/>
    </row>
    <row r="122" spans="1:6" ht="25.5">
      <c r="A122" s="699"/>
      <c r="B122" s="728" t="s">
        <v>1953</v>
      </c>
      <c r="C122" s="695"/>
      <c r="D122" s="696"/>
      <c r="E122" s="697"/>
      <c r="F122" s="729"/>
    </row>
    <row r="123" spans="1:6">
      <c r="A123" s="699"/>
      <c r="B123" s="728" t="s">
        <v>1952</v>
      </c>
      <c r="C123" s="695"/>
      <c r="D123" s="696"/>
      <c r="E123" s="697"/>
      <c r="F123" s="729"/>
    </row>
    <row r="124" spans="1:6">
      <c r="A124" s="699"/>
      <c r="B124" s="728" t="s">
        <v>1951</v>
      </c>
      <c r="C124" s="695"/>
      <c r="D124" s="696"/>
      <c r="E124" s="697"/>
      <c r="F124" s="729"/>
    </row>
    <row r="125" spans="1:6">
      <c r="A125" s="699"/>
      <c r="B125" s="728" t="s">
        <v>1950</v>
      </c>
      <c r="C125" s="695"/>
      <c r="D125" s="696"/>
      <c r="E125" s="697"/>
      <c r="F125" s="729"/>
    </row>
    <row r="126" spans="1:6">
      <c r="A126" s="699"/>
      <c r="B126" s="728" t="s">
        <v>1949</v>
      </c>
      <c r="C126" s="695"/>
      <c r="D126" s="696"/>
      <c r="E126" s="697"/>
      <c r="F126" s="729"/>
    </row>
    <row r="127" spans="1:6">
      <c r="A127" s="699"/>
      <c r="B127" s="728" t="s">
        <v>1948</v>
      </c>
      <c r="C127" s="695"/>
      <c r="D127" s="696"/>
      <c r="E127" s="697"/>
      <c r="F127" s="729"/>
    </row>
    <row r="128" spans="1:6">
      <c r="A128" s="699"/>
      <c r="B128" s="728" t="s">
        <v>1947</v>
      </c>
      <c r="C128" s="695"/>
      <c r="D128" s="696"/>
      <c r="E128" s="697"/>
      <c r="F128" s="729"/>
    </row>
    <row r="129" spans="1:6">
      <c r="A129" s="699"/>
      <c r="B129" s="728" t="s">
        <v>1946</v>
      </c>
      <c r="C129" s="695"/>
      <c r="D129" s="696"/>
      <c r="E129" s="697"/>
      <c r="F129" s="729"/>
    </row>
    <row r="130" spans="1:6">
      <c r="A130" s="699"/>
      <c r="B130" s="728" t="s">
        <v>1945</v>
      </c>
      <c r="C130" s="695"/>
      <c r="D130" s="696"/>
      <c r="E130" s="697"/>
      <c r="F130" s="729"/>
    </row>
    <row r="131" spans="1:6">
      <c r="A131" s="699"/>
      <c r="B131" s="728" t="s">
        <v>1944</v>
      </c>
      <c r="C131" s="695"/>
      <c r="D131" s="696"/>
      <c r="E131" s="697"/>
      <c r="F131" s="729"/>
    </row>
    <row r="132" spans="1:6">
      <c r="A132" s="699"/>
      <c r="B132" s="728" t="s">
        <v>1943</v>
      </c>
      <c r="C132" s="695"/>
      <c r="D132" s="696"/>
      <c r="E132" s="697"/>
      <c r="F132" s="729"/>
    </row>
    <row r="133" spans="1:6" ht="25.5">
      <c r="A133" s="699"/>
      <c r="B133" s="728" t="s">
        <v>1942</v>
      </c>
      <c r="C133" s="695"/>
      <c r="D133" s="696"/>
      <c r="E133" s="697"/>
      <c r="F133" s="729"/>
    </row>
    <row r="134" spans="1:6" ht="25.5">
      <c r="A134" s="699"/>
      <c r="B134" s="728" t="s">
        <v>1941</v>
      </c>
      <c r="C134" s="695"/>
      <c r="D134" s="696"/>
      <c r="E134" s="697"/>
      <c r="F134" s="729"/>
    </row>
    <row r="135" spans="1:6" ht="25.5">
      <c r="A135" s="699"/>
      <c r="B135" s="728" t="s">
        <v>1940</v>
      </c>
      <c r="C135" s="695"/>
      <c r="D135" s="696"/>
      <c r="E135" s="697"/>
      <c r="F135" s="729"/>
    </row>
    <row r="136" spans="1:6">
      <c r="A136" s="699"/>
      <c r="B136" s="728" t="s">
        <v>1939</v>
      </c>
      <c r="C136" s="695"/>
      <c r="D136" s="696"/>
      <c r="E136" s="697"/>
      <c r="F136" s="729"/>
    </row>
    <row r="137" spans="1:6">
      <c r="A137" s="699"/>
      <c r="B137" s="728" t="s">
        <v>1938</v>
      </c>
      <c r="C137" s="695"/>
      <c r="D137" s="696"/>
      <c r="E137" s="697"/>
      <c r="F137" s="729"/>
    </row>
    <row r="138" spans="1:6">
      <c r="A138" s="699"/>
      <c r="B138" s="728" t="s">
        <v>1937</v>
      </c>
      <c r="C138" s="695"/>
      <c r="D138" s="696"/>
      <c r="E138" s="697"/>
      <c r="F138" s="729"/>
    </row>
    <row r="139" spans="1:6">
      <c r="A139" s="699"/>
      <c r="B139" s="728" t="s">
        <v>1936</v>
      </c>
      <c r="C139" s="695"/>
      <c r="D139" s="696"/>
      <c r="E139" s="697"/>
      <c r="F139" s="729"/>
    </row>
    <row r="140" spans="1:6">
      <c r="A140" s="699"/>
      <c r="B140" s="728"/>
      <c r="C140" s="695"/>
      <c r="D140" s="696"/>
      <c r="E140" s="697"/>
      <c r="F140" s="729"/>
    </row>
    <row r="141" spans="1:6" ht="38.25">
      <c r="A141" s="693">
        <f>COUNT($A$8:A139)+1</f>
        <v>15</v>
      </c>
      <c r="B141" s="728" t="s">
        <v>1935</v>
      </c>
      <c r="C141" s="731" t="s">
        <v>296</v>
      </c>
      <c r="D141" s="731">
        <v>3</v>
      </c>
      <c r="E141" s="697">
        <v>0</v>
      </c>
      <c r="F141" s="732">
        <f>E141*D141</f>
        <v>0</v>
      </c>
    </row>
    <row r="142" spans="1:6">
      <c r="A142" s="751"/>
      <c r="B142" s="728" t="s">
        <v>1720</v>
      </c>
      <c r="C142" s="731"/>
      <c r="D142" s="731"/>
      <c r="E142" s="697"/>
      <c r="F142" s="732"/>
    </row>
    <row r="143" spans="1:6">
      <c r="A143" s="751"/>
      <c r="B143" s="728"/>
      <c r="C143" s="731"/>
      <c r="D143" s="731"/>
      <c r="E143" s="697"/>
      <c r="F143" s="732"/>
    </row>
    <row r="144" spans="1:6" ht="38.25">
      <c r="A144" s="693">
        <f>COUNT($A$8:A143)+1</f>
        <v>16</v>
      </c>
      <c r="B144" s="728" t="s">
        <v>1934</v>
      </c>
      <c r="C144" s="731" t="s">
        <v>380</v>
      </c>
      <c r="D144" s="731">
        <v>2</v>
      </c>
      <c r="E144" s="697">
        <v>0</v>
      </c>
      <c r="F144" s="732">
        <f>E144*D144</f>
        <v>0</v>
      </c>
    </row>
    <row r="145" spans="1:6">
      <c r="A145" s="699"/>
      <c r="B145" s="694" t="s">
        <v>1933</v>
      </c>
      <c r="C145" s="731"/>
      <c r="D145" s="731"/>
      <c r="E145" s="697"/>
      <c r="F145" s="732"/>
    </row>
    <row r="146" spans="1:6">
      <c r="A146" s="752"/>
      <c r="B146" s="724"/>
      <c r="C146" s="731"/>
      <c r="D146" s="731"/>
      <c r="E146" s="697"/>
      <c r="F146" s="732"/>
    </row>
    <row r="147" spans="1:6" ht="76.5">
      <c r="A147" s="693">
        <f>COUNT($A$8:A146)+1</f>
        <v>17</v>
      </c>
      <c r="B147" s="728" t="s">
        <v>1932</v>
      </c>
      <c r="C147" s="731" t="s">
        <v>296</v>
      </c>
      <c r="D147" s="731">
        <v>2</v>
      </c>
      <c r="E147" s="697">
        <v>0</v>
      </c>
      <c r="F147" s="732">
        <f>E147*D147</f>
        <v>0</v>
      </c>
    </row>
    <row r="148" spans="1:6">
      <c r="A148" s="752"/>
      <c r="B148" s="724"/>
      <c r="C148" s="731"/>
      <c r="D148" s="731"/>
      <c r="E148" s="697"/>
      <c r="F148" s="732"/>
    </row>
    <row r="149" spans="1:6" ht="51">
      <c r="A149" s="693">
        <f>COUNT($A$8:A148)+1</f>
        <v>18</v>
      </c>
      <c r="B149" s="728" t="s">
        <v>1931</v>
      </c>
      <c r="C149" s="731" t="s">
        <v>296</v>
      </c>
      <c r="D149" s="731">
        <v>2</v>
      </c>
      <c r="E149" s="697">
        <v>0</v>
      </c>
      <c r="F149" s="732">
        <f>E149*D149</f>
        <v>0</v>
      </c>
    </row>
    <row r="150" spans="1:6" ht="102">
      <c r="A150" s="752"/>
      <c r="B150" s="728" t="s">
        <v>1930</v>
      </c>
      <c r="C150" s="731"/>
      <c r="D150" s="731"/>
      <c r="E150" s="697"/>
      <c r="F150" s="732"/>
    </row>
    <row r="151" spans="1:6" ht="76.5">
      <c r="A151" s="752"/>
      <c r="B151" s="728" t="s">
        <v>1929</v>
      </c>
      <c r="C151" s="731"/>
      <c r="D151" s="731"/>
      <c r="E151" s="697"/>
      <c r="F151" s="732"/>
    </row>
    <row r="152" spans="1:6" ht="76.5">
      <c r="A152" s="752"/>
      <c r="B152" s="728" t="s">
        <v>1928</v>
      </c>
      <c r="C152" s="731"/>
      <c r="D152" s="731"/>
      <c r="E152" s="697"/>
      <c r="F152" s="732"/>
    </row>
    <row r="153" spans="1:6" ht="63.75">
      <c r="A153" s="752"/>
      <c r="B153" s="728" t="s">
        <v>1927</v>
      </c>
      <c r="C153" s="731"/>
      <c r="D153" s="731"/>
      <c r="E153" s="697"/>
      <c r="F153" s="732"/>
    </row>
    <row r="154" spans="1:6" ht="51">
      <c r="A154" s="752"/>
      <c r="B154" s="728" t="s">
        <v>1926</v>
      </c>
      <c r="C154" s="731"/>
      <c r="D154" s="731"/>
      <c r="E154" s="697"/>
      <c r="F154" s="732"/>
    </row>
    <row r="155" spans="1:6">
      <c r="A155" s="752"/>
      <c r="B155" s="694" t="s">
        <v>1640</v>
      </c>
      <c r="C155" s="731"/>
      <c r="D155" s="731"/>
      <c r="E155" s="697"/>
      <c r="F155" s="732"/>
    </row>
    <row r="156" spans="1:6">
      <c r="A156" s="699"/>
      <c r="B156" s="700" t="s">
        <v>1925</v>
      </c>
      <c r="C156" s="731"/>
      <c r="D156" s="731"/>
      <c r="E156" s="697"/>
      <c r="F156" s="732"/>
    </row>
    <row r="157" spans="1:6">
      <c r="A157" s="699"/>
      <c r="B157" s="700" t="s">
        <v>1924</v>
      </c>
      <c r="C157" s="731"/>
      <c r="D157" s="731"/>
      <c r="E157" s="697"/>
      <c r="F157" s="732"/>
    </row>
    <row r="158" spans="1:6">
      <c r="A158" s="699"/>
      <c r="B158" s="700" t="s">
        <v>1923</v>
      </c>
      <c r="C158" s="731"/>
      <c r="D158" s="731"/>
      <c r="E158" s="697"/>
      <c r="F158" s="732"/>
    </row>
    <row r="159" spans="1:6" ht="25.5">
      <c r="A159" s="699"/>
      <c r="B159" s="700" t="s">
        <v>1922</v>
      </c>
      <c r="C159" s="731"/>
      <c r="D159" s="731"/>
      <c r="E159" s="697"/>
      <c r="F159" s="732"/>
    </row>
    <row r="160" spans="1:6">
      <c r="A160" s="699"/>
      <c r="B160" s="700" t="s">
        <v>1921</v>
      </c>
      <c r="C160" s="731"/>
      <c r="D160" s="731"/>
      <c r="E160" s="697"/>
      <c r="F160" s="732"/>
    </row>
    <row r="161" spans="1:6" ht="25.5">
      <c r="A161" s="699"/>
      <c r="B161" s="700" t="s">
        <v>1920</v>
      </c>
      <c r="C161" s="731"/>
      <c r="D161" s="731"/>
      <c r="E161" s="697"/>
      <c r="F161" s="732"/>
    </row>
    <row r="162" spans="1:6" ht="25.5">
      <c r="A162" s="699"/>
      <c r="B162" s="700" t="s">
        <v>1919</v>
      </c>
      <c r="C162" s="731"/>
      <c r="D162" s="731"/>
      <c r="E162" s="697"/>
      <c r="F162" s="732"/>
    </row>
    <row r="163" spans="1:6" ht="25.5">
      <c r="A163" s="699"/>
      <c r="B163" s="700" t="s">
        <v>1918</v>
      </c>
      <c r="C163" s="731"/>
      <c r="D163" s="731"/>
      <c r="E163" s="697"/>
      <c r="F163" s="732"/>
    </row>
    <row r="164" spans="1:6">
      <c r="A164" s="699"/>
      <c r="B164" s="700" t="s">
        <v>1917</v>
      </c>
      <c r="C164" s="731"/>
      <c r="D164" s="731"/>
      <c r="E164" s="697"/>
      <c r="F164" s="732"/>
    </row>
    <row r="165" spans="1:6">
      <c r="A165" s="699"/>
      <c r="B165" s="700"/>
      <c r="C165" s="731"/>
      <c r="D165" s="731"/>
      <c r="E165" s="697"/>
      <c r="F165" s="732"/>
    </row>
    <row r="166" spans="1:6" ht="25.5">
      <c r="A166" s="693">
        <f>COUNT($A$8:A165)+1</f>
        <v>19</v>
      </c>
      <c r="B166" s="694" t="s">
        <v>1916</v>
      </c>
      <c r="C166" s="731" t="s">
        <v>296</v>
      </c>
      <c r="D166" s="731">
        <v>2</v>
      </c>
      <c r="E166" s="697">
        <v>0</v>
      </c>
      <c r="F166" s="732">
        <f>E166*D166</f>
        <v>0</v>
      </c>
    </row>
    <row r="167" spans="1:6">
      <c r="A167" s="699"/>
      <c r="B167" s="700"/>
      <c r="C167" s="731"/>
      <c r="D167" s="731"/>
      <c r="E167" s="697"/>
      <c r="F167" s="732"/>
    </row>
    <row r="168" spans="1:6">
      <c r="A168" s="693">
        <f>COUNT($A$8:A167)+1</f>
        <v>20</v>
      </c>
      <c r="B168" s="694" t="s">
        <v>1915</v>
      </c>
      <c r="C168" s="731" t="s">
        <v>296</v>
      </c>
      <c r="D168" s="731">
        <v>1</v>
      </c>
      <c r="E168" s="697">
        <v>0</v>
      </c>
      <c r="F168" s="732">
        <f>E168*D168</f>
        <v>0</v>
      </c>
    </row>
    <row r="169" spans="1:6">
      <c r="A169" s="699"/>
      <c r="B169" s="700"/>
      <c r="C169" s="731"/>
      <c r="D169" s="731"/>
      <c r="E169" s="697"/>
      <c r="F169" s="732"/>
    </row>
    <row r="170" spans="1:6" ht="89.25">
      <c r="A170" s="693">
        <f>COUNT($A$8:A169)+1</f>
        <v>21</v>
      </c>
      <c r="B170" s="694" t="s">
        <v>1914</v>
      </c>
      <c r="C170" s="731" t="s">
        <v>296</v>
      </c>
      <c r="D170" s="731">
        <v>1</v>
      </c>
      <c r="E170" s="697">
        <v>0</v>
      </c>
      <c r="F170" s="732">
        <f>E170*D170</f>
        <v>0</v>
      </c>
    </row>
    <row r="171" spans="1:6">
      <c r="A171" s="699"/>
      <c r="B171" s="694"/>
      <c r="C171" s="731"/>
      <c r="D171" s="731"/>
      <c r="E171" s="697"/>
      <c r="F171" s="732"/>
    </row>
    <row r="172" spans="1:6">
      <c r="A172" s="699"/>
      <c r="B172" s="694" t="s">
        <v>1913</v>
      </c>
      <c r="C172" s="731"/>
      <c r="D172" s="731"/>
      <c r="E172" s="697"/>
      <c r="F172" s="732"/>
    </row>
    <row r="173" spans="1:6">
      <c r="A173" s="699"/>
      <c r="B173" s="700" t="s">
        <v>1912</v>
      </c>
      <c r="C173" s="731"/>
      <c r="D173" s="731"/>
      <c r="E173" s="697"/>
      <c r="F173" s="732"/>
    </row>
    <row r="174" spans="1:6">
      <c r="A174" s="699"/>
      <c r="B174" s="700" t="s">
        <v>1911</v>
      </c>
      <c r="C174" s="731"/>
      <c r="D174" s="731"/>
      <c r="E174" s="697"/>
      <c r="F174" s="732"/>
    </row>
    <row r="175" spans="1:6">
      <c r="A175" s="699"/>
      <c r="B175" s="694"/>
      <c r="C175" s="731"/>
      <c r="D175" s="731"/>
      <c r="E175" s="697"/>
      <c r="F175" s="732"/>
    </row>
    <row r="176" spans="1:6" ht="25.5">
      <c r="A176" s="699"/>
      <c r="B176" s="694" t="s">
        <v>1910</v>
      </c>
      <c r="C176" s="731"/>
      <c r="D176" s="731"/>
      <c r="E176" s="697"/>
      <c r="F176" s="732"/>
    </row>
    <row r="177" spans="1:6" ht="25.5">
      <c r="A177" s="699"/>
      <c r="B177" s="700" t="s">
        <v>4082</v>
      </c>
      <c r="C177" s="731"/>
      <c r="D177" s="731"/>
      <c r="E177" s="697"/>
      <c r="F177" s="732"/>
    </row>
    <row r="178" spans="1:6">
      <c r="A178" s="699"/>
      <c r="B178" s="700" t="s">
        <v>1909</v>
      </c>
      <c r="C178" s="731"/>
      <c r="D178" s="731"/>
      <c r="E178" s="697"/>
      <c r="F178" s="732"/>
    </row>
    <row r="179" spans="1:6" ht="25.5">
      <c r="A179" s="699"/>
      <c r="B179" s="700" t="s">
        <v>1908</v>
      </c>
      <c r="C179" s="731"/>
      <c r="D179" s="731"/>
      <c r="E179" s="697"/>
      <c r="F179" s="732"/>
    </row>
    <row r="180" spans="1:6">
      <c r="A180" s="699"/>
      <c r="B180" s="694"/>
      <c r="C180" s="731"/>
      <c r="D180" s="731"/>
      <c r="E180" s="697"/>
      <c r="F180" s="732"/>
    </row>
    <row r="181" spans="1:6">
      <c r="A181" s="699"/>
      <c r="B181" s="694" t="s">
        <v>1907</v>
      </c>
      <c r="C181" s="731"/>
      <c r="D181" s="731"/>
      <c r="E181" s="697"/>
      <c r="F181" s="732"/>
    </row>
    <row r="182" spans="1:6">
      <c r="A182" s="699"/>
      <c r="B182" s="700" t="s">
        <v>1906</v>
      </c>
      <c r="C182" s="731"/>
      <c r="D182" s="731"/>
      <c r="E182" s="697"/>
      <c r="F182" s="732"/>
    </row>
    <row r="183" spans="1:6" ht="25.5">
      <c r="A183" s="699"/>
      <c r="B183" s="700" t="s">
        <v>1905</v>
      </c>
      <c r="C183" s="731"/>
      <c r="D183" s="731"/>
      <c r="E183" s="697"/>
      <c r="F183" s="732"/>
    </row>
    <row r="184" spans="1:6">
      <c r="A184" s="699"/>
      <c r="B184" s="694"/>
      <c r="C184" s="731"/>
      <c r="D184" s="731"/>
      <c r="E184" s="697"/>
      <c r="F184" s="732"/>
    </row>
    <row r="185" spans="1:6">
      <c r="A185" s="699"/>
      <c r="B185" s="694" t="s">
        <v>1904</v>
      </c>
      <c r="C185" s="731"/>
      <c r="D185" s="731"/>
      <c r="E185" s="697"/>
      <c r="F185" s="732"/>
    </row>
    <row r="186" spans="1:6" ht="25.5">
      <c r="A186" s="699"/>
      <c r="B186" s="694" t="s">
        <v>1903</v>
      </c>
      <c r="C186" s="731"/>
      <c r="D186" s="731"/>
      <c r="E186" s="697"/>
      <c r="F186" s="732"/>
    </row>
    <row r="187" spans="1:6" ht="25.5">
      <c r="A187" s="699"/>
      <c r="B187" s="694" t="s">
        <v>1902</v>
      </c>
      <c r="C187" s="731"/>
      <c r="D187" s="731"/>
      <c r="E187" s="697"/>
      <c r="F187" s="732"/>
    </row>
    <row r="188" spans="1:6">
      <c r="A188" s="699"/>
      <c r="B188" s="694"/>
      <c r="C188" s="731"/>
      <c r="D188" s="731"/>
      <c r="E188" s="697"/>
      <c r="F188" s="732"/>
    </row>
    <row r="189" spans="1:6">
      <c r="A189" s="699"/>
      <c r="B189" s="694" t="s">
        <v>1901</v>
      </c>
      <c r="C189" s="731"/>
      <c r="D189" s="731"/>
      <c r="E189" s="697"/>
      <c r="F189" s="732"/>
    </row>
    <row r="190" spans="1:6" ht="25.5">
      <c r="A190" s="753" t="s">
        <v>431</v>
      </c>
      <c r="B190" s="700" t="s">
        <v>1900</v>
      </c>
      <c r="C190" s="731"/>
      <c r="D190" s="731"/>
      <c r="E190" s="697"/>
      <c r="F190" s="732"/>
    </row>
    <row r="191" spans="1:6" ht="25.5">
      <c r="A191" s="699"/>
      <c r="B191" s="700" t="s">
        <v>1899</v>
      </c>
      <c r="C191" s="731"/>
      <c r="D191" s="731"/>
      <c r="E191" s="697"/>
      <c r="F191" s="732"/>
    </row>
    <row r="192" spans="1:6" ht="38.25">
      <c r="A192" s="699"/>
      <c r="B192" s="700" t="s">
        <v>1898</v>
      </c>
      <c r="C192" s="731"/>
      <c r="D192" s="731"/>
      <c r="E192" s="697"/>
      <c r="F192" s="732"/>
    </row>
    <row r="193" spans="1:6" ht="25.5">
      <c r="A193" s="699"/>
      <c r="B193" s="700" t="s">
        <v>1897</v>
      </c>
      <c r="C193" s="731"/>
      <c r="D193" s="731"/>
      <c r="E193" s="697"/>
      <c r="F193" s="732"/>
    </row>
    <row r="194" spans="1:6" ht="25.5">
      <c r="A194" s="699"/>
      <c r="B194" s="700" t="s">
        <v>1896</v>
      </c>
      <c r="C194" s="731"/>
      <c r="D194" s="731"/>
      <c r="E194" s="697"/>
      <c r="F194" s="732"/>
    </row>
    <row r="195" spans="1:6" ht="25.5">
      <c r="A195" s="699"/>
      <c r="B195" s="700" t="s">
        <v>1895</v>
      </c>
      <c r="C195" s="731"/>
      <c r="D195" s="731"/>
      <c r="E195" s="697"/>
      <c r="F195" s="732"/>
    </row>
    <row r="196" spans="1:6" ht="25.5">
      <c r="A196" s="699"/>
      <c r="B196" s="700" t="s">
        <v>1894</v>
      </c>
      <c r="C196" s="731"/>
      <c r="D196" s="731"/>
      <c r="E196" s="697"/>
      <c r="F196" s="732"/>
    </row>
    <row r="197" spans="1:6" ht="25.5">
      <c r="A197" s="699"/>
      <c r="B197" s="700" t="s">
        <v>1893</v>
      </c>
      <c r="C197" s="731"/>
      <c r="D197" s="731"/>
      <c r="E197" s="697"/>
      <c r="F197" s="732"/>
    </row>
    <row r="198" spans="1:6">
      <c r="A198" s="699"/>
      <c r="B198" s="700" t="s">
        <v>1892</v>
      </c>
      <c r="C198" s="731"/>
      <c r="D198" s="731"/>
      <c r="E198" s="697"/>
      <c r="F198" s="732"/>
    </row>
    <row r="199" spans="1:6" ht="25.5">
      <c r="A199" s="699"/>
      <c r="B199" s="700" t="s">
        <v>1891</v>
      </c>
      <c r="C199" s="731"/>
      <c r="D199" s="731"/>
      <c r="E199" s="697"/>
      <c r="F199" s="732"/>
    </row>
    <row r="200" spans="1:6" ht="25.5">
      <c r="A200" s="699"/>
      <c r="B200" s="700" t="s">
        <v>1890</v>
      </c>
      <c r="C200" s="731"/>
      <c r="D200" s="731"/>
      <c r="E200" s="697"/>
      <c r="F200" s="732"/>
    </row>
    <row r="201" spans="1:6">
      <c r="A201" s="699"/>
      <c r="B201" s="700" t="s">
        <v>1889</v>
      </c>
      <c r="C201" s="731"/>
      <c r="D201" s="731"/>
      <c r="E201" s="697"/>
      <c r="F201" s="732"/>
    </row>
    <row r="202" spans="1:6" ht="25.5">
      <c r="A202" s="699"/>
      <c r="B202" s="700" t="s">
        <v>1888</v>
      </c>
      <c r="C202" s="731"/>
      <c r="D202" s="731"/>
      <c r="E202" s="697"/>
      <c r="F202" s="732"/>
    </row>
    <row r="203" spans="1:6">
      <c r="A203" s="699"/>
      <c r="B203" s="700" t="s">
        <v>1887</v>
      </c>
      <c r="C203" s="731"/>
      <c r="D203" s="731"/>
      <c r="E203" s="697"/>
      <c r="F203" s="732"/>
    </row>
    <row r="204" spans="1:6">
      <c r="A204" s="699"/>
      <c r="B204" s="700" t="s">
        <v>1886</v>
      </c>
      <c r="C204" s="731"/>
      <c r="D204" s="731"/>
      <c r="E204" s="697"/>
      <c r="F204" s="732"/>
    </row>
    <row r="205" spans="1:6" ht="51" customHeight="1">
      <c r="A205" s="699"/>
      <c r="B205" s="700" t="s">
        <v>1885</v>
      </c>
      <c r="C205" s="731"/>
      <c r="D205" s="731"/>
      <c r="E205" s="697"/>
      <c r="F205" s="732"/>
    </row>
    <row r="206" spans="1:6">
      <c r="A206" s="699"/>
      <c r="B206" s="700"/>
      <c r="C206" s="731"/>
      <c r="D206" s="731"/>
      <c r="E206" s="697"/>
      <c r="F206" s="732"/>
    </row>
    <row r="207" spans="1:6">
      <c r="A207" s="693">
        <f>COUNT($A$8:A206)+1</f>
        <v>22</v>
      </c>
      <c r="B207" s="694" t="s">
        <v>1884</v>
      </c>
      <c r="C207" s="731"/>
      <c r="D207" s="731"/>
      <c r="E207" s="697"/>
      <c r="F207" s="732"/>
    </row>
    <row r="208" spans="1:6">
      <c r="A208" s="699"/>
      <c r="B208" s="694" t="s">
        <v>1883</v>
      </c>
      <c r="C208" s="731" t="s">
        <v>296</v>
      </c>
      <c r="D208" s="731">
        <v>8</v>
      </c>
      <c r="E208" s="697">
        <v>0</v>
      </c>
      <c r="F208" s="732">
        <f>E208*D208</f>
        <v>0</v>
      </c>
    </row>
    <row r="209" spans="1:6">
      <c r="A209" s="699"/>
      <c r="B209" s="694"/>
      <c r="C209" s="731"/>
      <c r="D209" s="731"/>
      <c r="E209" s="697"/>
      <c r="F209" s="732"/>
    </row>
    <row r="210" spans="1:6">
      <c r="A210" s="693">
        <f>COUNT($A$8:A209)+1</f>
        <v>23</v>
      </c>
      <c r="B210" s="728" t="s">
        <v>1882</v>
      </c>
      <c r="C210" s="731" t="s">
        <v>296</v>
      </c>
      <c r="D210" s="731">
        <v>2</v>
      </c>
      <c r="E210" s="697">
        <v>0</v>
      </c>
      <c r="F210" s="732">
        <f>E210*D210</f>
        <v>0</v>
      </c>
    </row>
    <row r="211" spans="1:6">
      <c r="A211" s="699"/>
      <c r="B211" s="728"/>
      <c r="C211" s="731"/>
      <c r="D211" s="731"/>
      <c r="E211" s="697"/>
      <c r="F211" s="732"/>
    </row>
    <row r="212" spans="1:6" ht="25.5">
      <c r="A212" s="693">
        <f>COUNT($A$8:A211)+1</f>
        <v>24</v>
      </c>
      <c r="B212" s="728" t="s">
        <v>1881</v>
      </c>
      <c r="C212" s="731" t="s">
        <v>296</v>
      </c>
      <c r="D212" s="731">
        <v>1</v>
      </c>
      <c r="E212" s="697">
        <v>0</v>
      </c>
      <c r="F212" s="732">
        <f>E212*D212</f>
        <v>0</v>
      </c>
    </row>
    <row r="213" spans="1:6" ht="25.5">
      <c r="A213" s="699"/>
      <c r="B213" s="728" t="s">
        <v>1880</v>
      </c>
      <c r="C213" s="731"/>
      <c r="D213" s="731"/>
      <c r="E213" s="697"/>
      <c r="F213" s="729"/>
    </row>
    <row r="214" spans="1:6" ht="25.5">
      <c r="A214" s="699"/>
      <c r="B214" s="728" t="s">
        <v>1879</v>
      </c>
      <c r="C214" s="731"/>
      <c r="D214" s="731"/>
      <c r="E214" s="697"/>
      <c r="F214" s="729"/>
    </row>
    <row r="215" spans="1:6" ht="25.5">
      <c r="A215" s="699"/>
      <c r="B215" s="728" t="s">
        <v>1878</v>
      </c>
      <c r="C215" s="731"/>
      <c r="D215" s="731"/>
      <c r="E215" s="697"/>
      <c r="F215" s="729"/>
    </row>
    <row r="216" spans="1:6" ht="25.5">
      <c r="A216" s="699"/>
      <c r="B216" s="728" t="s">
        <v>1877</v>
      </c>
      <c r="C216" s="731"/>
      <c r="D216" s="731"/>
      <c r="E216" s="697"/>
      <c r="F216" s="729"/>
    </row>
    <row r="217" spans="1:6" ht="25.5">
      <c r="A217" s="699"/>
      <c r="B217" s="728" t="s">
        <v>1876</v>
      </c>
      <c r="C217" s="731"/>
      <c r="D217" s="731"/>
      <c r="E217" s="697"/>
      <c r="F217" s="729"/>
    </row>
    <row r="218" spans="1:6" ht="25.5">
      <c r="A218" s="699"/>
      <c r="B218" s="728" t="s">
        <v>1875</v>
      </c>
      <c r="C218" s="731"/>
      <c r="D218" s="731"/>
      <c r="E218" s="697"/>
      <c r="F218" s="729"/>
    </row>
    <row r="219" spans="1:6" ht="25.5">
      <c r="A219" s="699"/>
      <c r="B219" s="728" t="s">
        <v>1874</v>
      </c>
      <c r="C219" s="731"/>
      <c r="D219" s="731"/>
      <c r="E219" s="697"/>
      <c r="F219" s="729"/>
    </row>
    <row r="220" spans="1:6" ht="25.5">
      <c r="A220" s="699"/>
      <c r="B220" s="728" t="s">
        <v>1873</v>
      </c>
      <c r="C220" s="731"/>
      <c r="D220" s="731"/>
      <c r="E220" s="697"/>
      <c r="F220" s="729"/>
    </row>
    <row r="221" spans="1:6" ht="25.5">
      <c r="A221" s="699"/>
      <c r="B221" s="728" t="s">
        <v>1872</v>
      </c>
      <c r="C221" s="731"/>
      <c r="D221" s="731"/>
      <c r="E221" s="697"/>
      <c r="F221" s="729"/>
    </row>
    <row r="222" spans="1:6">
      <c r="A222" s="699"/>
      <c r="B222" s="728"/>
      <c r="C222" s="731"/>
      <c r="D222" s="731"/>
      <c r="E222" s="697"/>
      <c r="F222" s="729"/>
    </row>
    <row r="223" spans="1:6" ht="38.25">
      <c r="A223" s="699"/>
      <c r="B223" s="728" t="s">
        <v>4083</v>
      </c>
      <c r="C223" s="731"/>
      <c r="D223" s="731"/>
      <c r="E223" s="697"/>
      <c r="F223" s="729"/>
    </row>
    <row r="224" spans="1:6" ht="25.5">
      <c r="A224" s="699"/>
      <c r="B224" s="728" t="s">
        <v>1871</v>
      </c>
      <c r="C224" s="731"/>
      <c r="D224" s="731"/>
      <c r="E224" s="697"/>
      <c r="F224" s="729"/>
    </row>
    <row r="225" spans="1:6" ht="25.5">
      <c r="A225" s="699"/>
      <c r="B225" s="728" t="s">
        <v>1870</v>
      </c>
      <c r="C225" s="731"/>
      <c r="D225" s="731"/>
      <c r="E225" s="697"/>
      <c r="F225" s="729"/>
    </row>
    <row r="226" spans="1:6" ht="25.5">
      <c r="A226" s="699"/>
      <c r="B226" s="728" t="s">
        <v>1869</v>
      </c>
      <c r="C226" s="731"/>
      <c r="D226" s="731"/>
      <c r="E226" s="697"/>
      <c r="F226" s="729"/>
    </row>
    <row r="227" spans="1:6" ht="25.5">
      <c r="A227" s="699"/>
      <c r="B227" s="728" t="s">
        <v>1868</v>
      </c>
      <c r="C227" s="731"/>
      <c r="D227" s="731"/>
      <c r="E227" s="697"/>
      <c r="F227" s="729"/>
    </row>
    <row r="228" spans="1:6" ht="25.5">
      <c r="A228" s="699"/>
      <c r="B228" s="728" t="s">
        <v>1867</v>
      </c>
      <c r="C228" s="731"/>
      <c r="D228" s="731"/>
      <c r="E228" s="697"/>
      <c r="F228" s="729"/>
    </row>
    <row r="229" spans="1:6" ht="25.5">
      <c r="A229" s="699"/>
      <c r="B229" s="728" t="s">
        <v>1866</v>
      </c>
      <c r="C229" s="731"/>
      <c r="D229" s="731"/>
      <c r="E229" s="697"/>
      <c r="F229" s="729"/>
    </row>
    <row r="230" spans="1:6" ht="25.5">
      <c r="A230" s="699"/>
      <c r="B230" s="728" t="s">
        <v>1865</v>
      </c>
      <c r="C230" s="731"/>
      <c r="D230" s="731"/>
      <c r="E230" s="697"/>
      <c r="F230" s="729"/>
    </row>
    <row r="231" spans="1:6" ht="25.5">
      <c r="A231" s="699"/>
      <c r="B231" s="728" t="s">
        <v>1864</v>
      </c>
      <c r="C231" s="731"/>
      <c r="D231" s="731"/>
      <c r="E231" s="697"/>
      <c r="F231" s="729"/>
    </row>
    <row r="232" spans="1:6" ht="25.5">
      <c r="A232" s="699"/>
      <c r="B232" s="728" t="s">
        <v>1863</v>
      </c>
      <c r="C232" s="731"/>
      <c r="D232" s="731"/>
      <c r="E232" s="697"/>
      <c r="F232" s="729"/>
    </row>
    <row r="233" spans="1:6" ht="25.5">
      <c r="A233" s="699"/>
      <c r="B233" s="728" t="s">
        <v>1862</v>
      </c>
      <c r="C233" s="731"/>
      <c r="D233" s="731"/>
      <c r="E233" s="697"/>
      <c r="F233" s="729"/>
    </row>
    <row r="234" spans="1:6" ht="25.5">
      <c r="A234" s="699"/>
      <c r="B234" s="728" t="s">
        <v>1861</v>
      </c>
      <c r="C234" s="731"/>
      <c r="D234" s="731"/>
      <c r="E234" s="697"/>
      <c r="F234" s="729"/>
    </row>
    <row r="235" spans="1:6" ht="25.5">
      <c r="A235" s="699"/>
      <c r="B235" s="728" t="s">
        <v>1860</v>
      </c>
      <c r="C235" s="731"/>
      <c r="D235" s="731"/>
      <c r="E235" s="697"/>
      <c r="F235" s="729"/>
    </row>
    <row r="236" spans="1:6" ht="25.5">
      <c r="A236" s="699"/>
      <c r="B236" s="728" t="s">
        <v>1859</v>
      </c>
      <c r="C236" s="731"/>
      <c r="D236" s="731"/>
      <c r="E236" s="697"/>
      <c r="F236" s="729"/>
    </row>
    <row r="237" spans="1:6" ht="25.5">
      <c r="A237" s="699"/>
      <c r="B237" s="728" t="s">
        <v>1858</v>
      </c>
      <c r="C237" s="731"/>
      <c r="D237" s="731"/>
      <c r="E237" s="697"/>
      <c r="F237" s="729"/>
    </row>
    <row r="238" spans="1:6">
      <c r="A238" s="699"/>
      <c r="B238" s="728" t="s">
        <v>1857</v>
      </c>
      <c r="C238" s="731"/>
      <c r="D238" s="731"/>
      <c r="E238" s="697"/>
      <c r="F238" s="729"/>
    </row>
    <row r="239" spans="1:6">
      <c r="A239" s="699"/>
      <c r="B239" s="728"/>
      <c r="C239" s="731"/>
      <c r="D239" s="731"/>
      <c r="E239" s="697"/>
      <c r="F239" s="729"/>
    </row>
    <row r="240" spans="1:6" ht="25.5">
      <c r="A240" s="699"/>
      <c r="B240" s="728" t="s">
        <v>1856</v>
      </c>
      <c r="C240" s="731"/>
      <c r="D240" s="731"/>
      <c r="E240" s="697"/>
      <c r="F240" s="729"/>
    </row>
    <row r="241" spans="1:6" ht="25.5">
      <c r="A241" s="699"/>
      <c r="B241" s="728" t="s">
        <v>1855</v>
      </c>
      <c r="C241" s="731"/>
      <c r="D241" s="731"/>
      <c r="E241" s="697"/>
      <c r="F241" s="729"/>
    </row>
    <row r="242" spans="1:6">
      <c r="A242" s="699"/>
      <c r="B242" s="728" t="s">
        <v>1854</v>
      </c>
      <c r="C242" s="731"/>
      <c r="D242" s="731"/>
      <c r="E242" s="697"/>
      <c r="F242" s="729"/>
    </row>
    <row r="243" spans="1:6" ht="25.5">
      <c r="A243" s="699"/>
      <c r="B243" s="728" t="s">
        <v>1853</v>
      </c>
      <c r="C243" s="731"/>
      <c r="D243" s="731"/>
      <c r="E243" s="697"/>
      <c r="F243" s="729"/>
    </row>
    <row r="244" spans="1:6" ht="25.5">
      <c r="A244" s="699"/>
      <c r="B244" s="728" t="s">
        <v>1852</v>
      </c>
      <c r="C244" s="731"/>
      <c r="D244" s="731"/>
      <c r="E244" s="697"/>
      <c r="F244" s="729"/>
    </row>
    <row r="245" spans="1:6">
      <c r="A245" s="699"/>
      <c r="B245" s="728" t="s">
        <v>1851</v>
      </c>
      <c r="C245" s="731"/>
      <c r="D245" s="731"/>
      <c r="E245" s="697"/>
      <c r="F245" s="729"/>
    </row>
    <row r="246" spans="1:6">
      <c r="A246" s="699"/>
      <c r="B246" s="728" t="s">
        <v>1850</v>
      </c>
      <c r="C246" s="731"/>
      <c r="D246" s="731"/>
      <c r="E246" s="697"/>
      <c r="F246" s="729"/>
    </row>
    <row r="247" spans="1:6">
      <c r="A247" s="699"/>
      <c r="B247" s="728" t="s">
        <v>1849</v>
      </c>
      <c r="C247" s="731"/>
      <c r="D247" s="731"/>
      <c r="E247" s="697"/>
      <c r="F247" s="729"/>
    </row>
    <row r="248" spans="1:6">
      <c r="A248" s="699"/>
      <c r="B248" s="728"/>
      <c r="C248" s="731"/>
      <c r="D248" s="731"/>
      <c r="E248" s="697"/>
      <c r="F248" s="729"/>
    </row>
    <row r="249" spans="1:6" ht="25.5">
      <c r="A249" s="699"/>
      <c r="B249" s="728" t="s">
        <v>1750</v>
      </c>
      <c r="C249" s="731"/>
      <c r="D249" s="731"/>
      <c r="E249" s="697"/>
      <c r="F249" s="729"/>
    </row>
    <row r="250" spans="1:6">
      <c r="A250" s="699"/>
      <c r="B250" s="728" t="s">
        <v>1848</v>
      </c>
      <c r="C250" s="731"/>
      <c r="D250" s="731"/>
      <c r="E250" s="697"/>
      <c r="F250" s="729"/>
    </row>
    <row r="251" spans="1:6">
      <c r="A251" s="699"/>
      <c r="B251" s="728" t="s">
        <v>1847</v>
      </c>
      <c r="C251" s="731"/>
      <c r="D251" s="731"/>
      <c r="E251" s="697"/>
      <c r="F251" s="729"/>
    </row>
    <row r="252" spans="1:6" ht="25.5">
      <c r="A252" s="699"/>
      <c r="B252" s="728" t="s">
        <v>1846</v>
      </c>
      <c r="C252" s="731"/>
      <c r="D252" s="731"/>
      <c r="E252" s="697"/>
      <c r="F252" s="729"/>
    </row>
    <row r="253" spans="1:6">
      <c r="A253" s="699"/>
      <c r="B253" s="728" t="s">
        <v>1746</v>
      </c>
      <c r="C253" s="731"/>
      <c r="D253" s="731"/>
      <c r="E253" s="697"/>
      <c r="F253" s="729"/>
    </row>
    <row r="254" spans="1:6">
      <c r="A254" s="699"/>
      <c r="B254" s="728" t="s">
        <v>1745</v>
      </c>
      <c r="C254" s="731"/>
      <c r="D254" s="731"/>
      <c r="E254" s="697"/>
      <c r="F254" s="729"/>
    </row>
    <row r="255" spans="1:6" ht="25.5">
      <c r="A255" s="699"/>
      <c r="B255" s="728" t="s">
        <v>1845</v>
      </c>
      <c r="C255" s="731"/>
      <c r="D255" s="731"/>
      <c r="E255" s="697"/>
      <c r="F255" s="729"/>
    </row>
    <row r="256" spans="1:6" ht="25.5">
      <c r="A256" s="699"/>
      <c r="B256" s="728" t="s">
        <v>1844</v>
      </c>
      <c r="C256" s="731"/>
      <c r="D256" s="731"/>
      <c r="E256" s="697"/>
      <c r="F256" s="729"/>
    </row>
    <row r="257" spans="1:6" ht="25.5">
      <c r="A257" s="699"/>
      <c r="B257" s="728" t="s">
        <v>1843</v>
      </c>
      <c r="C257" s="731"/>
      <c r="D257" s="731"/>
      <c r="E257" s="697"/>
      <c r="F257" s="729"/>
    </row>
    <row r="258" spans="1:6">
      <c r="A258" s="699"/>
      <c r="B258" s="728" t="s">
        <v>1842</v>
      </c>
      <c r="C258" s="731"/>
      <c r="D258" s="731"/>
      <c r="E258" s="697"/>
      <c r="F258" s="729"/>
    </row>
    <row r="259" spans="1:6" ht="25.5">
      <c r="A259" s="699"/>
      <c r="B259" s="728" t="s">
        <v>1841</v>
      </c>
      <c r="C259" s="731"/>
      <c r="D259" s="731"/>
      <c r="E259" s="697"/>
      <c r="F259" s="729"/>
    </row>
    <row r="260" spans="1:6">
      <c r="A260" s="699"/>
      <c r="B260" s="728" t="s">
        <v>1840</v>
      </c>
      <c r="C260" s="731"/>
      <c r="D260" s="731"/>
      <c r="E260" s="697"/>
      <c r="F260" s="729"/>
    </row>
    <row r="261" spans="1:6" ht="25.5">
      <c r="A261" s="699"/>
      <c r="B261" s="728" t="s">
        <v>1839</v>
      </c>
      <c r="C261" s="731"/>
      <c r="D261" s="731"/>
      <c r="E261" s="697"/>
      <c r="F261" s="729"/>
    </row>
    <row r="262" spans="1:6">
      <c r="A262" s="699"/>
      <c r="B262" s="728" t="s">
        <v>1838</v>
      </c>
      <c r="C262" s="731"/>
      <c r="D262" s="731"/>
      <c r="E262" s="697"/>
      <c r="F262" s="729"/>
    </row>
    <row r="263" spans="1:6">
      <c r="A263" s="699"/>
      <c r="B263" s="728" t="s">
        <v>1837</v>
      </c>
      <c r="C263" s="731"/>
      <c r="D263" s="731"/>
      <c r="E263" s="697"/>
      <c r="F263" s="729"/>
    </row>
    <row r="264" spans="1:6">
      <c r="A264" s="699"/>
      <c r="B264" s="728"/>
      <c r="C264" s="731"/>
      <c r="D264" s="731"/>
      <c r="E264" s="697"/>
      <c r="F264" s="729"/>
    </row>
    <row r="265" spans="1:6">
      <c r="A265" s="699"/>
      <c r="B265" s="728" t="s">
        <v>1765</v>
      </c>
      <c r="C265" s="731"/>
      <c r="D265" s="731"/>
      <c r="E265" s="697"/>
      <c r="F265" s="729"/>
    </row>
    <row r="266" spans="1:6" ht="25.5">
      <c r="A266" s="699"/>
      <c r="B266" s="728" t="s">
        <v>1764</v>
      </c>
      <c r="C266" s="731"/>
      <c r="D266" s="731"/>
      <c r="E266" s="697"/>
      <c r="F266" s="729"/>
    </row>
    <row r="267" spans="1:6">
      <c r="A267" s="699"/>
      <c r="B267" s="728" t="s">
        <v>1836</v>
      </c>
      <c r="C267" s="731"/>
      <c r="D267" s="731"/>
      <c r="E267" s="697"/>
      <c r="F267" s="729"/>
    </row>
    <row r="268" spans="1:6">
      <c r="A268" s="699"/>
      <c r="B268" s="728" t="s">
        <v>1835</v>
      </c>
      <c r="C268" s="731"/>
      <c r="D268" s="731"/>
      <c r="E268" s="697"/>
      <c r="F268" s="729"/>
    </row>
    <row r="269" spans="1:6" ht="25.5">
      <c r="A269" s="699"/>
      <c r="B269" s="728" t="s">
        <v>1834</v>
      </c>
      <c r="C269" s="731"/>
      <c r="D269" s="731"/>
      <c r="E269" s="697"/>
      <c r="F269" s="729"/>
    </row>
    <row r="270" spans="1:6" ht="25.5">
      <c r="A270" s="699"/>
      <c r="B270" s="728" t="s">
        <v>1833</v>
      </c>
      <c r="C270" s="731"/>
      <c r="D270" s="731"/>
      <c r="E270" s="697"/>
      <c r="F270" s="729"/>
    </row>
    <row r="271" spans="1:6">
      <c r="A271" s="699"/>
      <c r="B271" s="728" t="s">
        <v>1832</v>
      </c>
      <c r="C271" s="731"/>
      <c r="D271" s="731"/>
      <c r="E271" s="697"/>
      <c r="F271" s="729"/>
    </row>
    <row r="272" spans="1:6">
      <c r="A272" s="699"/>
      <c r="B272" s="728"/>
      <c r="C272" s="731"/>
      <c r="D272" s="731"/>
      <c r="E272" s="697"/>
      <c r="F272" s="729"/>
    </row>
    <row r="273" spans="1:6" ht="25.5">
      <c r="A273" s="693">
        <f>COUNT($A$8:A272)+1</f>
        <v>25</v>
      </c>
      <c r="B273" s="728" t="s">
        <v>1831</v>
      </c>
      <c r="C273" s="731" t="s">
        <v>0</v>
      </c>
      <c r="D273" s="731">
        <v>30</v>
      </c>
      <c r="E273" s="697">
        <v>0</v>
      </c>
      <c r="F273" s="732">
        <f>E273*D273</f>
        <v>0</v>
      </c>
    </row>
    <row r="274" spans="1:6">
      <c r="A274" s="699"/>
      <c r="B274" s="728"/>
      <c r="C274" s="731"/>
      <c r="D274" s="731"/>
      <c r="E274" s="697"/>
      <c r="F274" s="732"/>
    </row>
    <row r="275" spans="1:6">
      <c r="A275" s="693">
        <f>COUNT($A$8:A274)+1</f>
        <v>26</v>
      </c>
      <c r="B275" s="694" t="s">
        <v>1830</v>
      </c>
      <c r="C275" s="731" t="s">
        <v>380</v>
      </c>
      <c r="D275" s="731">
        <v>1</v>
      </c>
      <c r="E275" s="697">
        <v>0</v>
      </c>
      <c r="F275" s="732">
        <f>E275*D275</f>
        <v>0</v>
      </c>
    </row>
    <row r="276" spans="1:6">
      <c r="A276" s="699"/>
      <c r="B276" s="724"/>
      <c r="C276" s="731"/>
      <c r="D276" s="731"/>
      <c r="E276" s="697"/>
      <c r="F276" s="732"/>
    </row>
    <row r="277" spans="1:6" ht="15.75" customHeight="1" thickBot="1">
      <c r="A277" s="707" t="str">
        <f>A109</f>
        <v>2.1.3.</v>
      </c>
      <c r="B277" s="708" t="s">
        <v>1829</v>
      </c>
      <c r="C277" s="812" t="s">
        <v>1424</v>
      </c>
      <c r="D277" s="813"/>
      <c r="E277" s="814"/>
      <c r="F277" s="711">
        <f>SUM(F110:F276)</f>
        <v>0</v>
      </c>
    </row>
    <row r="278" spans="1:6" ht="13.5" thickTop="1">
      <c r="A278" s="746"/>
      <c r="B278" s="747"/>
      <c r="C278" s="748"/>
      <c r="D278" s="749"/>
      <c r="E278" s="806"/>
      <c r="F278" s="750"/>
    </row>
    <row r="279" spans="1:6">
      <c r="A279" s="682" t="s">
        <v>1828</v>
      </c>
      <c r="B279" s="683" t="s">
        <v>1827</v>
      </c>
      <c r="C279" s="684"/>
      <c r="D279" s="685"/>
      <c r="E279" s="715"/>
      <c r="F279" s="686"/>
    </row>
    <row r="280" spans="1:6">
      <c r="A280" s="754"/>
      <c r="B280" s="724"/>
      <c r="C280" s="695"/>
      <c r="D280" s="696"/>
      <c r="E280" s="804"/>
      <c r="F280" s="755"/>
    </row>
    <row r="281" spans="1:6">
      <c r="A281" s="693">
        <f>COUNT($A$8:A280)+1</f>
        <v>27</v>
      </c>
      <c r="B281" s="730" t="s">
        <v>1826</v>
      </c>
      <c r="C281" s="695" t="s">
        <v>296</v>
      </c>
      <c r="D281" s="696">
        <v>1</v>
      </c>
      <c r="E281" s="697">
        <v>0</v>
      </c>
      <c r="F281" s="729">
        <f>E281*D281</f>
        <v>0</v>
      </c>
    </row>
    <row r="282" spans="1:6" ht="140.25">
      <c r="A282" s="751"/>
      <c r="B282" s="728" t="s">
        <v>1825</v>
      </c>
      <c r="C282" s="695"/>
      <c r="D282" s="696"/>
      <c r="E282" s="804"/>
      <c r="F282" s="755"/>
    </row>
    <row r="283" spans="1:6">
      <c r="A283" s="751"/>
      <c r="B283" s="728"/>
      <c r="C283" s="695"/>
      <c r="D283" s="696"/>
      <c r="E283" s="804"/>
      <c r="F283" s="755"/>
    </row>
    <row r="284" spans="1:6">
      <c r="A284" s="751"/>
      <c r="B284" s="728" t="s">
        <v>1824</v>
      </c>
      <c r="C284" s="695"/>
      <c r="D284" s="696"/>
      <c r="E284" s="804"/>
      <c r="F284" s="755"/>
    </row>
    <row r="285" spans="1:6" ht="102">
      <c r="A285" s="751"/>
      <c r="B285" s="728" t="s">
        <v>1823</v>
      </c>
      <c r="C285" s="695"/>
      <c r="D285" s="696"/>
      <c r="E285" s="804"/>
      <c r="F285" s="755"/>
    </row>
    <row r="286" spans="1:6" ht="38.25">
      <c r="A286" s="751"/>
      <c r="B286" s="728" t="s">
        <v>1822</v>
      </c>
      <c r="C286" s="695"/>
      <c r="D286" s="696"/>
      <c r="E286" s="804"/>
      <c r="F286" s="755"/>
    </row>
    <row r="287" spans="1:6">
      <c r="A287" s="751"/>
      <c r="B287" s="728"/>
      <c r="C287" s="695"/>
      <c r="D287" s="696"/>
      <c r="E287" s="804"/>
      <c r="F287" s="755"/>
    </row>
    <row r="288" spans="1:6">
      <c r="A288" s="751"/>
      <c r="B288" s="728" t="s">
        <v>1821</v>
      </c>
      <c r="C288" s="695"/>
      <c r="D288" s="696"/>
      <c r="E288" s="804"/>
      <c r="F288" s="755"/>
    </row>
    <row r="289" spans="1:6" ht="51">
      <c r="A289" s="751"/>
      <c r="B289" s="728" t="s">
        <v>1820</v>
      </c>
      <c r="C289" s="695"/>
      <c r="D289" s="696"/>
      <c r="E289" s="804"/>
      <c r="F289" s="755"/>
    </row>
    <row r="290" spans="1:6" ht="51">
      <c r="A290" s="751"/>
      <c r="B290" s="728" t="s">
        <v>1819</v>
      </c>
      <c r="C290" s="695"/>
      <c r="D290" s="696"/>
      <c r="E290" s="804"/>
      <c r="F290" s="755"/>
    </row>
    <row r="291" spans="1:6">
      <c r="A291" s="751"/>
      <c r="B291" s="728"/>
      <c r="C291" s="695"/>
      <c r="D291" s="696"/>
      <c r="E291" s="804"/>
      <c r="F291" s="755"/>
    </row>
    <row r="292" spans="1:6" ht="63.75">
      <c r="A292" s="751"/>
      <c r="B292" s="728" t="s">
        <v>1818</v>
      </c>
      <c r="C292" s="695"/>
      <c r="D292" s="696"/>
      <c r="E292" s="804"/>
      <c r="F292" s="755"/>
    </row>
    <row r="293" spans="1:6" ht="76.5">
      <c r="A293" s="751"/>
      <c r="B293" s="728" t="s">
        <v>1817</v>
      </c>
      <c r="C293" s="695"/>
      <c r="D293" s="696"/>
      <c r="E293" s="804"/>
      <c r="F293" s="755"/>
    </row>
    <row r="294" spans="1:6" ht="38.25">
      <c r="A294" s="751"/>
      <c r="B294" s="728" t="s">
        <v>1816</v>
      </c>
      <c r="C294" s="695"/>
      <c r="D294" s="696"/>
      <c r="E294" s="804"/>
      <c r="F294" s="755"/>
    </row>
    <row r="295" spans="1:6">
      <c r="A295" s="751"/>
      <c r="B295" s="728"/>
      <c r="C295" s="695"/>
      <c r="D295" s="696"/>
      <c r="E295" s="804"/>
      <c r="F295" s="755"/>
    </row>
    <row r="296" spans="1:6" ht="51">
      <c r="A296" s="751"/>
      <c r="B296" s="728" t="s">
        <v>1815</v>
      </c>
      <c r="C296" s="695"/>
      <c r="D296" s="696"/>
      <c r="E296" s="804"/>
      <c r="F296" s="755"/>
    </row>
    <row r="297" spans="1:6">
      <c r="A297" s="751"/>
      <c r="B297" s="728"/>
      <c r="C297" s="695"/>
      <c r="D297" s="696"/>
      <c r="E297" s="804"/>
      <c r="F297" s="755"/>
    </row>
    <row r="298" spans="1:6" ht="102">
      <c r="A298" s="751"/>
      <c r="B298" s="728" t="s">
        <v>1814</v>
      </c>
      <c r="C298" s="695"/>
      <c r="D298" s="696"/>
      <c r="E298" s="804"/>
      <c r="F298" s="755"/>
    </row>
    <row r="299" spans="1:6">
      <c r="A299" s="751"/>
      <c r="B299" s="728"/>
      <c r="C299" s="695"/>
      <c r="D299" s="696"/>
      <c r="E299" s="804"/>
      <c r="F299" s="755"/>
    </row>
    <row r="300" spans="1:6" ht="89.25">
      <c r="A300" s="751"/>
      <c r="B300" s="728" t="s">
        <v>1813</v>
      </c>
      <c r="C300" s="695"/>
      <c r="D300" s="696"/>
      <c r="E300" s="804"/>
      <c r="F300" s="755"/>
    </row>
    <row r="301" spans="1:6">
      <c r="A301" s="751"/>
      <c r="B301" s="728"/>
      <c r="C301" s="695"/>
      <c r="D301" s="696"/>
      <c r="E301" s="804"/>
      <c r="F301" s="755"/>
    </row>
    <row r="302" spans="1:6" ht="38.25">
      <c r="A302" s="751"/>
      <c r="B302" s="728" t="s">
        <v>1812</v>
      </c>
      <c r="C302" s="695"/>
      <c r="D302" s="696"/>
      <c r="E302" s="804"/>
      <c r="F302" s="755"/>
    </row>
    <row r="303" spans="1:6" ht="51">
      <c r="A303" s="751"/>
      <c r="B303" s="728" t="s">
        <v>1811</v>
      </c>
      <c r="C303" s="695"/>
      <c r="D303" s="696"/>
      <c r="E303" s="804"/>
      <c r="F303" s="755"/>
    </row>
    <row r="304" spans="1:6">
      <c r="A304" s="751"/>
      <c r="B304" s="728"/>
      <c r="C304" s="695"/>
      <c r="D304" s="696"/>
      <c r="E304" s="804"/>
      <c r="F304" s="755"/>
    </row>
    <row r="305" spans="1:6" ht="89.25">
      <c r="A305" s="751"/>
      <c r="B305" s="728" t="s">
        <v>1810</v>
      </c>
      <c r="C305" s="695"/>
      <c r="D305" s="696"/>
      <c r="E305" s="804"/>
      <c r="F305" s="755"/>
    </row>
    <row r="306" spans="1:6" ht="89.25">
      <c r="A306" s="751"/>
      <c r="B306" s="728" t="s">
        <v>1809</v>
      </c>
      <c r="C306" s="695"/>
      <c r="D306" s="696"/>
      <c r="E306" s="804"/>
      <c r="F306" s="755"/>
    </row>
    <row r="307" spans="1:6">
      <c r="A307" s="751"/>
      <c r="B307" s="728"/>
      <c r="C307" s="695"/>
      <c r="D307" s="696"/>
      <c r="E307" s="804"/>
      <c r="F307" s="755"/>
    </row>
    <row r="308" spans="1:6" ht="25.5">
      <c r="A308" s="751"/>
      <c r="B308" s="728" t="s">
        <v>1808</v>
      </c>
      <c r="C308" s="695"/>
      <c r="D308" s="696"/>
      <c r="E308" s="804"/>
      <c r="F308" s="755"/>
    </row>
    <row r="309" spans="1:6" ht="25.5">
      <c r="A309" s="751"/>
      <c r="B309" s="728" t="s">
        <v>1807</v>
      </c>
      <c r="C309" s="695"/>
      <c r="D309" s="696"/>
      <c r="E309" s="804"/>
      <c r="F309" s="755"/>
    </row>
    <row r="310" spans="1:6">
      <c r="A310" s="751"/>
      <c r="B310" s="728"/>
      <c r="C310" s="695"/>
      <c r="D310" s="696"/>
      <c r="E310" s="804"/>
      <c r="F310" s="755"/>
    </row>
    <row r="311" spans="1:6">
      <c r="A311" s="751"/>
      <c r="B311" s="728" t="s">
        <v>1640</v>
      </c>
      <c r="C311" s="695"/>
      <c r="D311" s="696"/>
      <c r="E311" s="804"/>
      <c r="F311" s="755"/>
    </row>
    <row r="312" spans="1:6" ht="25.5">
      <c r="A312" s="751"/>
      <c r="B312" s="728" t="s">
        <v>1806</v>
      </c>
      <c r="C312" s="695"/>
      <c r="D312" s="696"/>
      <c r="E312" s="804"/>
      <c r="F312" s="755"/>
    </row>
    <row r="313" spans="1:6">
      <c r="A313" s="751"/>
      <c r="B313" s="728" t="s">
        <v>1805</v>
      </c>
      <c r="C313" s="695"/>
      <c r="D313" s="696"/>
      <c r="E313" s="804"/>
      <c r="F313" s="755"/>
    </row>
    <row r="314" spans="1:6" ht="25.5">
      <c r="A314" s="751"/>
      <c r="B314" s="728" t="s">
        <v>1804</v>
      </c>
      <c r="C314" s="695"/>
      <c r="D314" s="696"/>
      <c r="E314" s="804"/>
      <c r="F314" s="755"/>
    </row>
    <row r="315" spans="1:6">
      <c r="A315" s="751"/>
      <c r="B315" s="728" t="s">
        <v>1803</v>
      </c>
      <c r="C315" s="695"/>
      <c r="D315" s="696"/>
      <c r="E315" s="804"/>
      <c r="F315" s="755"/>
    </row>
    <row r="316" spans="1:6">
      <c r="A316" s="751"/>
      <c r="B316" s="728" t="s">
        <v>1802</v>
      </c>
      <c r="C316" s="695"/>
      <c r="D316" s="696"/>
      <c r="E316" s="804"/>
      <c r="F316" s="755"/>
    </row>
    <row r="317" spans="1:6">
      <c r="A317" s="751"/>
      <c r="B317" s="728" t="s">
        <v>1801</v>
      </c>
      <c r="C317" s="695"/>
      <c r="D317" s="696"/>
      <c r="E317" s="804"/>
      <c r="F317" s="755"/>
    </row>
    <row r="318" spans="1:6">
      <c r="A318" s="751"/>
      <c r="B318" s="728" t="s">
        <v>1800</v>
      </c>
      <c r="C318" s="695"/>
      <c r="D318" s="696"/>
      <c r="E318" s="804"/>
      <c r="F318" s="755"/>
    </row>
    <row r="319" spans="1:6">
      <c r="A319" s="751"/>
      <c r="B319" s="728" t="s">
        <v>1799</v>
      </c>
      <c r="C319" s="695"/>
      <c r="D319" s="696"/>
      <c r="E319" s="804"/>
      <c r="F319" s="755"/>
    </row>
    <row r="320" spans="1:6">
      <c r="A320" s="751"/>
      <c r="B320" s="728" t="s">
        <v>1798</v>
      </c>
      <c r="C320" s="695"/>
      <c r="D320" s="696"/>
      <c r="E320" s="804"/>
      <c r="F320" s="755"/>
    </row>
    <row r="321" spans="1:6">
      <c r="A321" s="751"/>
      <c r="B321" s="694"/>
      <c r="C321" s="695"/>
      <c r="D321" s="696"/>
      <c r="E321" s="697"/>
      <c r="F321" s="755"/>
    </row>
    <row r="322" spans="1:6">
      <c r="A322" s="693">
        <f>COUNT($A$8:A321)+1</f>
        <v>28</v>
      </c>
      <c r="B322" s="730" t="s">
        <v>1797</v>
      </c>
      <c r="C322" s="695" t="s">
        <v>296</v>
      </c>
      <c r="D322" s="696">
        <v>2</v>
      </c>
      <c r="E322" s="697">
        <v>0</v>
      </c>
      <c r="F322" s="729">
        <f>E322*D322</f>
        <v>0</v>
      </c>
    </row>
    <row r="323" spans="1:6" ht="25.5">
      <c r="A323" s="751"/>
      <c r="B323" s="728" t="s">
        <v>1796</v>
      </c>
      <c r="C323" s="695"/>
      <c r="D323" s="696"/>
      <c r="E323" s="697"/>
      <c r="F323" s="755"/>
    </row>
    <row r="324" spans="1:6">
      <c r="A324" s="751"/>
      <c r="B324" s="728" t="s">
        <v>1795</v>
      </c>
      <c r="C324" s="695"/>
      <c r="D324" s="696"/>
      <c r="E324" s="697"/>
      <c r="F324" s="755"/>
    </row>
    <row r="325" spans="1:6" ht="25.5">
      <c r="A325" s="751"/>
      <c r="B325" s="728" t="s">
        <v>1794</v>
      </c>
      <c r="C325" s="695"/>
      <c r="D325" s="696"/>
      <c r="E325" s="697"/>
      <c r="F325" s="755"/>
    </row>
    <row r="326" spans="1:6" ht="25.5">
      <c r="A326" s="751"/>
      <c r="B326" s="728" t="s">
        <v>1793</v>
      </c>
      <c r="C326" s="695"/>
      <c r="D326" s="696"/>
      <c r="E326" s="697"/>
      <c r="F326" s="755"/>
    </row>
    <row r="327" spans="1:6" ht="25.5">
      <c r="A327" s="751"/>
      <c r="B327" s="728" t="s">
        <v>1792</v>
      </c>
      <c r="C327" s="695"/>
      <c r="D327" s="696"/>
      <c r="E327" s="697"/>
      <c r="F327" s="755"/>
    </row>
    <row r="328" spans="1:6">
      <c r="A328" s="751"/>
      <c r="B328" s="728" t="s">
        <v>1791</v>
      </c>
      <c r="C328" s="695"/>
      <c r="D328" s="696"/>
      <c r="E328" s="697"/>
      <c r="F328" s="755"/>
    </row>
    <row r="329" spans="1:6">
      <c r="A329" s="751"/>
      <c r="B329" s="728" t="s">
        <v>1790</v>
      </c>
      <c r="C329" s="695"/>
      <c r="D329" s="696"/>
      <c r="E329" s="697"/>
      <c r="F329" s="755"/>
    </row>
    <row r="330" spans="1:6" ht="25.5">
      <c r="A330" s="751"/>
      <c r="B330" s="728" t="s">
        <v>1789</v>
      </c>
      <c r="C330" s="695"/>
      <c r="D330" s="696"/>
      <c r="E330" s="697"/>
      <c r="F330" s="755"/>
    </row>
    <row r="331" spans="1:6">
      <c r="A331" s="751"/>
      <c r="B331" s="728" t="s">
        <v>1788</v>
      </c>
      <c r="C331" s="695"/>
      <c r="D331" s="696"/>
      <c r="E331" s="697"/>
      <c r="F331" s="755"/>
    </row>
    <row r="332" spans="1:6">
      <c r="A332" s="751"/>
      <c r="B332" s="694"/>
      <c r="C332" s="695"/>
      <c r="D332" s="696"/>
      <c r="E332" s="697"/>
      <c r="F332" s="755"/>
    </row>
    <row r="333" spans="1:6">
      <c r="A333" s="693">
        <f>COUNT($A$8:A332)+1</f>
        <v>29</v>
      </c>
      <c r="B333" s="730" t="s">
        <v>1787</v>
      </c>
      <c r="C333" s="695" t="s">
        <v>296</v>
      </c>
      <c r="D333" s="696">
        <v>1</v>
      </c>
      <c r="E333" s="697">
        <v>0</v>
      </c>
      <c r="F333" s="729">
        <f>E333*D333</f>
        <v>0</v>
      </c>
    </row>
    <row r="334" spans="1:6" ht="25.5">
      <c r="A334" s="751"/>
      <c r="B334" s="728" t="s">
        <v>1786</v>
      </c>
      <c r="C334" s="695"/>
      <c r="D334" s="696"/>
      <c r="E334" s="697"/>
      <c r="F334" s="755"/>
    </row>
    <row r="335" spans="1:6" ht="89.25">
      <c r="A335" s="751"/>
      <c r="B335" s="728" t="s">
        <v>1785</v>
      </c>
      <c r="C335" s="695"/>
      <c r="D335" s="696"/>
      <c r="E335" s="697"/>
      <c r="F335" s="755"/>
    </row>
    <row r="336" spans="1:6">
      <c r="A336" s="751"/>
      <c r="B336" s="756" t="s">
        <v>1784</v>
      </c>
      <c r="C336" s="695"/>
      <c r="D336" s="696"/>
      <c r="E336" s="697"/>
      <c r="F336" s="755"/>
    </row>
    <row r="337" spans="1:6">
      <c r="A337" s="728"/>
      <c r="B337" s="541" t="s">
        <v>1783</v>
      </c>
      <c r="C337" s="695"/>
      <c r="D337" s="696"/>
      <c r="E337" s="697"/>
      <c r="F337" s="755"/>
    </row>
    <row r="338" spans="1:6">
      <c r="A338" s="728"/>
      <c r="B338" s="541" t="s">
        <v>1782</v>
      </c>
      <c r="C338" s="695"/>
      <c r="D338" s="696"/>
      <c r="E338" s="697"/>
      <c r="F338" s="755"/>
    </row>
    <row r="339" spans="1:6">
      <c r="A339" s="728"/>
      <c r="B339" s="541" t="s">
        <v>1781</v>
      </c>
      <c r="C339" s="695"/>
      <c r="D339" s="696"/>
      <c r="E339" s="697"/>
      <c r="F339" s="755"/>
    </row>
    <row r="340" spans="1:6">
      <c r="A340" s="728"/>
      <c r="B340" s="541" t="s">
        <v>1780</v>
      </c>
      <c r="C340" s="695"/>
      <c r="D340" s="696"/>
      <c r="E340" s="697"/>
      <c r="F340" s="755"/>
    </row>
    <row r="341" spans="1:6">
      <c r="A341" s="728"/>
      <c r="B341" s="541"/>
      <c r="C341" s="695"/>
      <c r="D341" s="696"/>
      <c r="E341" s="697"/>
      <c r="F341" s="755"/>
    </row>
    <row r="342" spans="1:6" ht="25.5">
      <c r="A342" s="693">
        <f>COUNT($A$8:A340)+1</f>
        <v>30</v>
      </c>
      <c r="B342" s="728" t="s">
        <v>1779</v>
      </c>
      <c r="C342" s="695" t="s">
        <v>380</v>
      </c>
      <c r="D342" s="696">
        <v>1</v>
      </c>
      <c r="E342" s="697">
        <v>0</v>
      </c>
      <c r="F342" s="729">
        <f>E342*D342</f>
        <v>0</v>
      </c>
    </row>
    <row r="343" spans="1:6">
      <c r="A343" s="699"/>
      <c r="B343" s="694" t="s">
        <v>1778</v>
      </c>
      <c r="C343" s="731"/>
      <c r="D343" s="731"/>
      <c r="E343" s="697"/>
      <c r="F343" s="755"/>
    </row>
    <row r="344" spans="1:6">
      <c r="A344" s="728"/>
      <c r="B344" s="694"/>
      <c r="C344" s="695"/>
      <c r="D344" s="696"/>
      <c r="E344" s="697"/>
      <c r="F344" s="755"/>
    </row>
    <row r="345" spans="1:6" ht="13.5" thickBot="1">
      <c r="A345" s="707" t="str">
        <f>A279</f>
        <v>2.1.4.</v>
      </c>
      <c r="B345" s="708" t="str">
        <f>B279</f>
        <v>VAKUUMSKA POSTAJA</v>
      </c>
      <c r="C345" s="709" t="s">
        <v>1424</v>
      </c>
      <c r="D345" s="710"/>
      <c r="E345" s="803"/>
      <c r="F345" s="711">
        <f>SUM(F280:F344)</f>
        <v>0</v>
      </c>
    </row>
    <row r="346" spans="1:6" ht="13.5" thickTop="1">
      <c r="A346" s="746"/>
      <c r="B346" s="747"/>
      <c r="C346" s="748"/>
      <c r="D346" s="749"/>
      <c r="E346" s="808"/>
      <c r="F346" s="750"/>
    </row>
    <row r="347" spans="1:6">
      <c r="A347" s="682" t="s">
        <v>1777</v>
      </c>
      <c r="B347" s="683" t="s">
        <v>1776</v>
      </c>
      <c r="C347" s="684"/>
      <c r="D347" s="685"/>
      <c r="E347" s="715"/>
      <c r="F347" s="686"/>
    </row>
    <row r="348" spans="1:6">
      <c r="A348" s="723"/>
      <c r="B348" s="724"/>
      <c r="C348" s="695"/>
      <c r="D348" s="696"/>
      <c r="E348" s="697"/>
      <c r="F348" s="729"/>
    </row>
    <row r="349" spans="1:6" ht="63.75">
      <c r="A349" s="693">
        <f>COUNT($A$8:A347)+1</f>
        <v>31</v>
      </c>
      <c r="B349" s="728" t="s">
        <v>4078</v>
      </c>
      <c r="C349" s="731" t="s">
        <v>296</v>
      </c>
      <c r="D349" s="731">
        <v>1</v>
      </c>
      <c r="E349" s="697">
        <v>0</v>
      </c>
      <c r="F349" s="729">
        <f>E349*D349</f>
        <v>0</v>
      </c>
    </row>
    <row r="350" spans="1:6">
      <c r="A350" s="699"/>
      <c r="B350" s="757"/>
      <c r="C350" s="731"/>
      <c r="D350" s="731"/>
      <c r="E350" s="697"/>
      <c r="F350" s="729"/>
    </row>
    <row r="351" spans="1:6" ht="204">
      <c r="A351" s="699"/>
      <c r="B351" s="758" t="s">
        <v>1775</v>
      </c>
      <c r="C351" s="731"/>
      <c r="D351" s="731"/>
      <c r="E351" s="697"/>
      <c r="F351" s="729"/>
    </row>
    <row r="352" spans="1:6">
      <c r="A352" s="699"/>
      <c r="B352" s="728"/>
      <c r="C352" s="731"/>
      <c r="D352" s="731"/>
      <c r="E352" s="697"/>
      <c r="F352" s="729"/>
    </row>
    <row r="353" spans="1:6" ht="63.75">
      <c r="A353" s="699"/>
      <c r="B353" s="728" t="s">
        <v>1774</v>
      </c>
      <c r="C353" s="731"/>
      <c r="D353" s="731"/>
      <c r="E353" s="697"/>
      <c r="F353" s="729"/>
    </row>
    <row r="354" spans="1:6">
      <c r="A354" s="699"/>
      <c r="B354" s="728"/>
      <c r="C354" s="731"/>
      <c r="D354" s="731"/>
      <c r="E354" s="697"/>
      <c r="F354" s="729"/>
    </row>
    <row r="355" spans="1:6" ht="216.75">
      <c r="A355" s="699"/>
      <c r="B355" s="728" t="s">
        <v>1773</v>
      </c>
      <c r="C355" s="731"/>
      <c r="D355" s="731"/>
      <c r="E355" s="697"/>
      <c r="F355" s="729"/>
    </row>
    <row r="356" spans="1:6">
      <c r="A356" s="699"/>
      <c r="B356" s="728"/>
      <c r="C356" s="731"/>
      <c r="D356" s="731"/>
      <c r="E356" s="697"/>
      <c r="F356" s="729"/>
    </row>
    <row r="357" spans="1:6" ht="25.5">
      <c r="A357" s="699"/>
      <c r="B357" s="728" t="s">
        <v>1750</v>
      </c>
      <c r="C357" s="731"/>
      <c r="D357" s="731"/>
      <c r="E357" s="697"/>
      <c r="F357" s="729"/>
    </row>
    <row r="358" spans="1:6">
      <c r="A358" s="699"/>
      <c r="B358" s="728" t="s">
        <v>1772</v>
      </c>
      <c r="C358" s="731"/>
      <c r="D358" s="731"/>
      <c r="E358" s="697"/>
      <c r="F358" s="729"/>
    </row>
    <row r="359" spans="1:6" ht="25.5">
      <c r="A359" s="699"/>
      <c r="B359" s="728" t="s">
        <v>1771</v>
      </c>
      <c r="C359" s="731"/>
      <c r="D359" s="731"/>
      <c r="E359" s="697"/>
      <c r="F359" s="729"/>
    </row>
    <row r="360" spans="1:6" ht="25.5">
      <c r="A360" s="699"/>
      <c r="B360" s="728" t="s">
        <v>1770</v>
      </c>
      <c r="C360" s="731"/>
      <c r="D360" s="731"/>
      <c r="E360" s="697"/>
      <c r="F360" s="729"/>
    </row>
    <row r="361" spans="1:6" ht="25.5">
      <c r="A361" s="699"/>
      <c r="B361" s="728" t="s">
        <v>1769</v>
      </c>
      <c r="C361" s="731"/>
      <c r="D361" s="731"/>
      <c r="E361" s="697"/>
      <c r="F361" s="729"/>
    </row>
    <row r="362" spans="1:6">
      <c r="A362" s="699"/>
      <c r="B362" s="728" t="s">
        <v>1768</v>
      </c>
      <c r="C362" s="731"/>
      <c r="D362" s="731"/>
      <c r="E362" s="697"/>
      <c r="F362" s="729"/>
    </row>
    <row r="363" spans="1:6">
      <c r="A363" s="699"/>
      <c r="B363" s="728" t="s">
        <v>1767</v>
      </c>
      <c r="C363" s="731"/>
      <c r="D363" s="731"/>
      <c r="E363" s="697"/>
      <c r="F363" s="729"/>
    </row>
    <row r="364" spans="1:6" ht="38.25">
      <c r="A364" s="699"/>
      <c r="B364" s="728" t="s">
        <v>1766</v>
      </c>
      <c r="C364" s="731"/>
      <c r="D364" s="731"/>
      <c r="E364" s="697"/>
      <c r="F364" s="729"/>
    </row>
    <row r="365" spans="1:6">
      <c r="A365" s="699"/>
      <c r="B365" s="728"/>
      <c r="C365" s="731"/>
      <c r="D365" s="731"/>
      <c r="E365" s="697"/>
      <c r="F365" s="729"/>
    </row>
    <row r="366" spans="1:6">
      <c r="A366" s="699"/>
      <c r="B366" s="728" t="s">
        <v>1765</v>
      </c>
      <c r="C366" s="731"/>
      <c r="D366" s="731"/>
      <c r="E366" s="697"/>
      <c r="F366" s="729"/>
    </row>
    <row r="367" spans="1:6" ht="25.5">
      <c r="A367" s="699"/>
      <c r="B367" s="728" t="s">
        <v>1764</v>
      </c>
      <c r="C367" s="731"/>
      <c r="D367" s="731"/>
      <c r="E367" s="697"/>
      <c r="F367" s="729"/>
    </row>
    <row r="368" spans="1:6" ht="25.5">
      <c r="A368" s="699"/>
      <c r="B368" s="728" t="s">
        <v>1763</v>
      </c>
      <c r="C368" s="731"/>
      <c r="D368" s="731"/>
      <c r="E368" s="697"/>
      <c r="F368" s="729"/>
    </row>
    <row r="369" spans="1:6" ht="25.5">
      <c r="A369" s="699"/>
      <c r="B369" s="728" t="s">
        <v>1762</v>
      </c>
      <c r="C369" s="731"/>
      <c r="D369" s="731"/>
      <c r="E369" s="697"/>
      <c r="F369" s="729"/>
    </row>
    <row r="370" spans="1:6">
      <c r="A370" s="699"/>
      <c r="B370" s="728"/>
      <c r="C370" s="731"/>
      <c r="D370" s="731"/>
      <c r="E370" s="697"/>
      <c r="F370" s="729"/>
    </row>
    <row r="371" spans="1:6" ht="25.5">
      <c r="A371" s="699"/>
      <c r="B371" s="728" t="s">
        <v>1761</v>
      </c>
      <c r="C371" s="731"/>
      <c r="D371" s="731"/>
      <c r="E371" s="697"/>
      <c r="F371" s="729"/>
    </row>
    <row r="372" spans="1:6">
      <c r="A372" s="699"/>
      <c r="B372" s="728"/>
      <c r="C372" s="731"/>
      <c r="D372" s="731"/>
      <c r="E372" s="697"/>
      <c r="F372" s="729"/>
    </row>
    <row r="373" spans="1:6" ht="38.25">
      <c r="A373" s="693">
        <f>COUNT($A$8:A371)+1</f>
        <v>32</v>
      </c>
      <c r="B373" s="728" t="s">
        <v>1760</v>
      </c>
      <c r="C373" s="731" t="s">
        <v>296</v>
      </c>
      <c r="D373" s="731">
        <v>1</v>
      </c>
      <c r="E373" s="697">
        <v>0</v>
      </c>
      <c r="F373" s="729">
        <f>E373*D373</f>
        <v>0</v>
      </c>
    </row>
    <row r="374" spans="1:6">
      <c r="A374" s="699"/>
      <c r="B374" s="728" t="s">
        <v>1759</v>
      </c>
      <c r="C374" s="731"/>
      <c r="D374" s="731"/>
      <c r="E374" s="697"/>
      <c r="F374" s="732"/>
    </row>
    <row r="375" spans="1:6">
      <c r="A375" s="699"/>
      <c r="B375" s="728"/>
      <c r="C375" s="731"/>
      <c r="D375" s="731"/>
      <c r="E375" s="697"/>
      <c r="F375" s="732"/>
    </row>
    <row r="376" spans="1:6" ht="51">
      <c r="A376" s="693">
        <f>COUNT($A$8:A375)+1</f>
        <v>33</v>
      </c>
      <c r="B376" s="728" t="s">
        <v>4079</v>
      </c>
      <c r="C376" s="731" t="s">
        <v>296</v>
      </c>
      <c r="D376" s="731">
        <v>5</v>
      </c>
      <c r="E376" s="697">
        <v>0</v>
      </c>
      <c r="F376" s="729">
        <f>E376*D376</f>
        <v>0</v>
      </c>
    </row>
    <row r="377" spans="1:6">
      <c r="A377" s="723"/>
      <c r="B377" s="728"/>
      <c r="C377" s="731"/>
      <c r="D377" s="731"/>
      <c r="E377" s="697"/>
      <c r="F377" s="732"/>
    </row>
    <row r="378" spans="1:6" ht="127.5">
      <c r="A378" s="723"/>
      <c r="B378" s="728" t="s">
        <v>1758</v>
      </c>
      <c r="C378" s="731"/>
      <c r="D378" s="731"/>
      <c r="E378" s="697"/>
      <c r="F378" s="732"/>
    </row>
    <row r="379" spans="1:6" ht="51">
      <c r="A379" s="723"/>
      <c r="B379" s="728" t="s">
        <v>1757</v>
      </c>
      <c r="C379" s="731"/>
      <c r="D379" s="731"/>
      <c r="E379" s="697"/>
      <c r="F379" s="732"/>
    </row>
    <row r="380" spans="1:6" ht="76.5">
      <c r="A380" s="723"/>
      <c r="B380" s="728" t="s">
        <v>1756</v>
      </c>
      <c r="C380" s="731"/>
      <c r="D380" s="731"/>
      <c r="E380" s="697"/>
      <c r="F380" s="732"/>
    </row>
    <row r="381" spans="1:6">
      <c r="A381" s="723"/>
      <c r="B381" s="728"/>
      <c r="C381" s="731"/>
      <c r="D381" s="731"/>
      <c r="E381" s="697"/>
      <c r="F381" s="732"/>
    </row>
    <row r="382" spans="1:6" ht="89.25">
      <c r="A382" s="723"/>
      <c r="B382" s="728" t="s">
        <v>1755</v>
      </c>
      <c r="C382" s="731"/>
      <c r="D382" s="731"/>
      <c r="E382" s="697"/>
      <c r="F382" s="732"/>
    </row>
    <row r="383" spans="1:6" ht="76.5">
      <c r="A383" s="723"/>
      <c r="B383" s="728" t="s">
        <v>1754</v>
      </c>
      <c r="C383" s="731"/>
      <c r="D383" s="731"/>
      <c r="E383" s="697"/>
      <c r="F383" s="732"/>
    </row>
    <row r="384" spans="1:6" ht="76.5">
      <c r="A384" s="723"/>
      <c r="B384" s="728" t="s">
        <v>1753</v>
      </c>
      <c r="C384" s="731"/>
      <c r="D384" s="731"/>
      <c r="E384" s="697"/>
      <c r="F384" s="732"/>
    </row>
    <row r="385" spans="1:6" ht="140.25">
      <c r="A385" s="723"/>
      <c r="B385" s="728" t="s">
        <v>1752</v>
      </c>
      <c r="C385" s="731"/>
      <c r="D385" s="731"/>
      <c r="E385" s="697"/>
      <c r="F385" s="732"/>
    </row>
    <row r="386" spans="1:6">
      <c r="A386" s="723"/>
      <c r="B386" s="728"/>
      <c r="C386" s="731"/>
      <c r="D386" s="731"/>
      <c r="E386" s="697"/>
      <c r="F386" s="732"/>
    </row>
    <row r="387" spans="1:6" ht="255">
      <c r="A387" s="723"/>
      <c r="B387" s="728" t="s">
        <v>1751</v>
      </c>
      <c r="C387" s="731"/>
      <c r="D387" s="731"/>
      <c r="E387" s="697"/>
      <c r="F387" s="732"/>
    </row>
    <row r="388" spans="1:6">
      <c r="A388" s="723"/>
      <c r="B388" s="728"/>
      <c r="C388" s="731"/>
      <c r="D388" s="731"/>
      <c r="E388" s="697"/>
      <c r="F388" s="732"/>
    </row>
    <row r="389" spans="1:6" ht="25.5">
      <c r="A389" s="723"/>
      <c r="B389" s="728" t="s">
        <v>1750</v>
      </c>
      <c r="C389" s="731"/>
      <c r="D389" s="731"/>
      <c r="E389" s="697"/>
      <c r="F389" s="732"/>
    </row>
    <row r="390" spans="1:6" ht="25.5">
      <c r="A390" s="723"/>
      <c r="B390" s="728" t="s">
        <v>1749</v>
      </c>
      <c r="C390" s="731"/>
      <c r="D390" s="731"/>
      <c r="E390" s="697"/>
      <c r="F390" s="732"/>
    </row>
    <row r="391" spans="1:6" ht="25.5">
      <c r="A391" s="723"/>
      <c r="B391" s="728" t="s">
        <v>1748</v>
      </c>
      <c r="C391" s="731"/>
      <c r="D391" s="731"/>
      <c r="E391" s="697"/>
      <c r="F391" s="732"/>
    </row>
    <row r="392" spans="1:6" ht="25.5">
      <c r="A392" s="723"/>
      <c r="B392" s="728" t="s">
        <v>1747</v>
      </c>
      <c r="C392" s="731"/>
      <c r="D392" s="731"/>
      <c r="E392" s="697"/>
      <c r="F392" s="732"/>
    </row>
    <row r="393" spans="1:6">
      <c r="A393" s="723"/>
      <c r="B393" s="728" t="s">
        <v>1746</v>
      </c>
      <c r="C393" s="731"/>
      <c r="D393" s="731"/>
      <c r="E393" s="697"/>
      <c r="F393" s="732"/>
    </row>
    <row r="394" spans="1:6">
      <c r="A394" s="723"/>
      <c r="B394" s="728" t="s">
        <v>1745</v>
      </c>
      <c r="C394" s="731"/>
      <c r="D394" s="731"/>
      <c r="E394" s="697"/>
      <c r="F394" s="732"/>
    </row>
    <row r="395" spans="1:6" ht="63.75">
      <c r="A395" s="723"/>
      <c r="B395" s="728" t="s">
        <v>1744</v>
      </c>
      <c r="C395" s="731"/>
      <c r="D395" s="731"/>
      <c r="E395" s="697"/>
      <c r="F395" s="732"/>
    </row>
    <row r="396" spans="1:6" ht="25.5">
      <c r="A396" s="723"/>
      <c r="B396" s="728" t="s">
        <v>1743</v>
      </c>
      <c r="C396" s="731"/>
      <c r="D396" s="731"/>
      <c r="E396" s="697"/>
      <c r="F396" s="732"/>
    </row>
    <row r="397" spans="1:6">
      <c r="A397" s="723"/>
      <c r="B397" s="728" t="s">
        <v>1742</v>
      </c>
      <c r="C397" s="731"/>
      <c r="D397" s="731"/>
      <c r="E397" s="697"/>
      <c r="F397" s="732"/>
    </row>
    <row r="398" spans="1:6">
      <c r="A398" s="723"/>
      <c r="B398" s="728"/>
      <c r="C398" s="731"/>
      <c r="D398" s="731"/>
      <c r="E398" s="697"/>
      <c r="F398" s="732"/>
    </row>
    <row r="399" spans="1:6">
      <c r="A399" s="723"/>
      <c r="B399" s="728" t="s">
        <v>1741</v>
      </c>
      <c r="C399" s="731"/>
      <c r="D399" s="731"/>
      <c r="E399" s="697"/>
      <c r="F399" s="732"/>
    </row>
    <row r="400" spans="1:6" ht="51">
      <c r="A400" s="723"/>
      <c r="B400" s="728" t="s">
        <v>1740</v>
      </c>
      <c r="C400" s="731"/>
      <c r="D400" s="731"/>
      <c r="E400" s="697"/>
      <c r="F400" s="732"/>
    </row>
    <row r="401" spans="1:6" ht="114.75">
      <c r="A401" s="723"/>
      <c r="B401" s="728" t="s">
        <v>1739</v>
      </c>
      <c r="C401" s="731"/>
      <c r="D401" s="731"/>
      <c r="E401" s="697"/>
      <c r="F401" s="732"/>
    </row>
    <row r="402" spans="1:6">
      <c r="A402" s="723"/>
      <c r="B402" s="728"/>
      <c r="C402" s="731"/>
      <c r="D402" s="731"/>
      <c r="E402" s="697"/>
      <c r="F402" s="732"/>
    </row>
    <row r="403" spans="1:6" ht="114.75">
      <c r="A403" s="693">
        <f>COUNT($A$8:A401)+1</f>
        <v>34</v>
      </c>
      <c r="B403" s="728" t="s">
        <v>4080</v>
      </c>
      <c r="C403" s="731" t="s">
        <v>296</v>
      </c>
      <c r="D403" s="731">
        <v>5</v>
      </c>
      <c r="E403" s="697">
        <v>0</v>
      </c>
      <c r="F403" s="729">
        <f>E403*D403</f>
        <v>0</v>
      </c>
    </row>
    <row r="404" spans="1:6">
      <c r="A404" s="723"/>
      <c r="B404" s="724"/>
      <c r="C404" s="731"/>
      <c r="D404" s="731"/>
      <c r="E404" s="697"/>
      <c r="F404" s="732"/>
    </row>
    <row r="405" spans="1:6" ht="89.25">
      <c r="A405" s="693">
        <f>COUNT($A$8:A403)+1</f>
        <v>35</v>
      </c>
      <c r="B405" s="724" t="s">
        <v>4081</v>
      </c>
      <c r="C405" s="731" t="s">
        <v>296</v>
      </c>
      <c r="D405" s="731">
        <v>1</v>
      </c>
      <c r="E405" s="697">
        <v>0</v>
      </c>
      <c r="F405" s="729">
        <f>E405*D405</f>
        <v>0</v>
      </c>
    </row>
    <row r="406" spans="1:6">
      <c r="A406" s="759"/>
      <c r="B406" s="760"/>
      <c r="C406" s="704"/>
      <c r="D406" s="704"/>
      <c r="E406" s="705"/>
      <c r="F406" s="761"/>
    </row>
    <row r="407" spans="1:6" ht="13.5" thickBot="1">
      <c r="A407" s="762" t="s">
        <v>1738</v>
      </c>
      <c r="B407" s="708" t="str">
        <f>B347</f>
        <v>OMARICE (reducirne, kontrolne, odcepne)</v>
      </c>
      <c r="C407" s="709" t="s">
        <v>1424</v>
      </c>
      <c r="D407" s="710"/>
      <c r="E407" s="803"/>
      <c r="F407" s="711">
        <f>SUM(F349:F406)</f>
        <v>0</v>
      </c>
    </row>
    <row r="408" spans="1:6" ht="13.5" thickTop="1">
      <c r="A408" s="763"/>
      <c r="B408" s="713"/>
      <c r="C408" s="764"/>
      <c r="D408" s="765"/>
      <c r="E408" s="766"/>
      <c r="F408" s="767"/>
    </row>
    <row r="409" spans="1:6">
      <c r="A409" s="682" t="s">
        <v>1737</v>
      </c>
      <c r="B409" s="683" t="s">
        <v>1736</v>
      </c>
      <c r="C409" s="684"/>
      <c r="D409" s="685"/>
      <c r="E409" s="715"/>
      <c r="F409" s="686"/>
    </row>
    <row r="410" spans="1:6">
      <c r="A410" s="751"/>
      <c r="B410" s="694"/>
      <c r="C410" s="695"/>
      <c r="D410" s="696"/>
      <c r="E410" s="697"/>
      <c r="F410" s="729"/>
    </row>
    <row r="411" spans="1:6" ht="127.5">
      <c r="A411" s="693">
        <f>COUNT($A$8:A409)+1</f>
        <v>36</v>
      </c>
      <c r="B411" s="728" t="s">
        <v>1735</v>
      </c>
      <c r="C411" s="695"/>
      <c r="D411" s="696"/>
      <c r="E411" s="697"/>
      <c r="F411" s="729"/>
    </row>
    <row r="412" spans="1:6">
      <c r="A412" s="751"/>
      <c r="B412" s="757" t="s">
        <v>1734</v>
      </c>
      <c r="C412" s="738" t="s">
        <v>438</v>
      </c>
      <c r="D412" s="768">
        <v>965</v>
      </c>
      <c r="E412" s="697">
        <v>0</v>
      </c>
      <c r="F412" s="729">
        <f t="shared" ref="F412:F419" si="0">E412*D412</f>
        <v>0</v>
      </c>
    </row>
    <row r="413" spans="1:6">
      <c r="A413" s="751"/>
      <c r="B413" s="757" t="s">
        <v>1733</v>
      </c>
      <c r="C413" s="738" t="s">
        <v>438</v>
      </c>
      <c r="D413" s="768">
        <v>1075</v>
      </c>
      <c r="E413" s="697">
        <v>0</v>
      </c>
      <c r="F413" s="729">
        <f t="shared" si="0"/>
        <v>0</v>
      </c>
    </row>
    <row r="414" spans="1:6">
      <c r="A414" s="751"/>
      <c r="B414" s="757" t="s">
        <v>1732</v>
      </c>
      <c r="C414" s="738" t="s">
        <v>438</v>
      </c>
      <c r="D414" s="768">
        <v>345</v>
      </c>
      <c r="E414" s="697">
        <v>0</v>
      </c>
      <c r="F414" s="729">
        <f t="shared" si="0"/>
        <v>0</v>
      </c>
    </row>
    <row r="415" spans="1:6">
      <c r="A415" s="751"/>
      <c r="B415" s="757" t="s">
        <v>1731</v>
      </c>
      <c r="C415" s="738" t="s">
        <v>438</v>
      </c>
      <c r="D415" s="768">
        <v>130</v>
      </c>
      <c r="E415" s="697">
        <v>0</v>
      </c>
      <c r="F415" s="729">
        <f t="shared" si="0"/>
        <v>0</v>
      </c>
    </row>
    <row r="416" spans="1:6">
      <c r="A416" s="751"/>
      <c r="B416" s="757" t="s">
        <v>1730</v>
      </c>
      <c r="C416" s="738" t="s">
        <v>438</v>
      </c>
      <c r="D416" s="768">
        <v>210</v>
      </c>
      <c r="E416" s="697">
        <v>0</v>
      </c>
      <c r="F416" s="729">
        <f t="shared" si="0"/>
        <v>0</v>
      </c>
    </row>
    <row r="417" spans="1:6">
      <c r="A417" s="751"/>
      <c r="B417" s="757" t="s">
        <v>1729</v>
      </c>
      <c r="C417" s="738" t="s">
        <v>438</v>
      </c>
      <c r="D417" s="696">
        <v>15</v>
      </c>
      <c r="E417" s="697">
        <v>0</v>
      </c>
      <c r="F417" s="729">
        <f t="shared" si="0"/>
        <v>0</v>
      </c>
    </row>
    <row r="418" spans="1:6">
      <c r="A418" s="751"/>
      <c r="B418" s="757" t="s">
        <v>1728</v>
      </c>
      <c r="C418" s="738" t="s">
        <v>438</v>
      </c>
      <c r="D418" s="696">
        <v>40</v>
      </c>
      <c r="E418" s="697">
        <v>0</v>
      </c>
      <c r="F418" s="729">
        <f t="shared" si="0"/>
        <v>0</v>
      </c>
    </row>
    <row r="419" spans="1:6">
      <c r="A419" s="751"/>
      <c r="B419" s="757" t="s">
        <v>1727</v>
      </c>
      <c r="C419" s="738" t="s">
        <v>438</v>
      </c>
      <c r="D419" s="696">
        <v>15</v>
      </c>
      <c r="E419" s="697">
        <v>0</v>
      </c>
      <c r="F419" s="729">
        <f t="shared" si="0"/>
        <v>0</v>
      </c>
    </row>
    <row r="420" spans="1:6">
      <c r="A420" s="751"/>
      <c r="B420" s="694"/>
      <c r="C420" s="695"/>
      <c r="D420" s="696"/>
      <c r="E420" s="697"/>
      <c r="F420" s="729"/>
    </row>
    <row r="421" spans="1:6" ht="38.25">
      <c r="A421" s="693">
        <f>COUNT($A$8:A418)+1</f>
        <v>37</v>
      </c>
      <c r="B421" s="728" t="s">
        <v>1726</v>
      </c>
      <c r="C421" s="738"/>
      <c r="D421" s="768"/>
      <c r="E421" s="697"/>
      <c r="F421" s="729"/>
    </row>
    <row r="422" spans="1:6">
      <c r="A422" s="751"/>
      <c r="B422" s="728" t="s">
        <v>1721</v>
      </c>
      <c r="C422" s="731" t="s">
        <v>380</v>
      </c>
      <c r="D422" s="731">
        <v>6</v>
      </c>
      <c r="E422" s="697">
        <v>0</v>
      </c>
      <c r="F422" s="729">
        <f>E422*D422</f>
        <v>0</v>
      </c>
    </row>
    <row r="423" spans="1:6">
      <c r="A423" s="751"/>
      <c r="B423" s="728" t="s">
        <v>1720</v>
      </c>
      <c r="C423" s="731" t="s">
        <v>380</v>
      </c>
      <c r="D423" s="731">
        <v>5</v>
      </c>
      <c r="E423" s="697">
        <v>0</v>
      </c>
      <c r="F423" s="729">
        <f>E423*D423</f>
        <v>0</v>
      </c>
    </row>
    <row r="424" spans="1:6">
      <c r="A424" s="751"/>
      <c r="B424" s="728" t="s">
        <v>1618</v>
      </c>
      <c r="C424" s="731" t="s">
        <v>380</v>
      </c>
      <c r="D424" s="731">
        <v>2</v>
      </c>
      <c r="E424" s="697">
        <v>0</v>
      </c>
      <c r="F424" s="729">
        <f>E424*D424</f>
        <v>0</v>
      </c>
    </row>
    <row r="425" spans="1:6">
      <c r="A425" s="751"/>
      <c r="B425" s="728" t="s">
        <v>1719</v>
      </c>
      <c r="C425" s="731" t="s">
        <v>380</v>
      </c>
      <c r="D425" s="731">
        <v>2</v>
      </c>
      <c r="E425" s="697">
        <v>0</v>
      </c>
      <c r="F425" s="729">
        <f>E425*D425</f>
        <v>0</v>
      </c>
    </row>
    <row r="426" spans="1:6">
      <c r="A426" s="751"/>
      <c r="B426" s="728" t="s">
        <v>1724</v>
      </c>
      <c r="C426" s="731" t="s">
        <v>380</v>
      </c>
      <c r="D426" s="731">
        <v>53</v>
      </c>
      <c r="E426" s="697">
        <v>0</v>
      </c>
      <c r="F426" s="729">
        <f>E426*D426</f>
        <v>0</v>
      </c>
    </row>
    <row r="427" spans="1:6">
      <c r="A427" s="751"/>
      <c r="B427" s="728"/>
      <c r="C427" s="731"/>
      <c r="D427" s="731"/>
      <c r="E427" s="697"/>
      <c r="F427" s="729"/>
    </row>
    <row r="428" spans="1:6" ht="38.25">
      <c r="A428" s="693">
        <f>COUNT($A$8:A426)+1</f>
        <v>38</v>
      </c>
      <c r="B428" s="728" t="s">
        <v>1725</v>
      </c>
      <c r="C428" s="738"/>
      <c r="D428" s="768"/>
      <c r="E428" s="697"/>
      <c r="F428" s="729"/>
    </row>
    <row r="429" spans="1:6">
      <c r="A429" s="751"/>
      <c r="B429" s="728" t="s">
        <v>1721</v>
      </c>
      <c r="C429" s="731" t="s">
        <v>380</v>
      </c>
      <c r="D429" s="731">
        <v>5</v>
      </c>
      <c r="E429" s="697">
        <v>0</v>
      </c>
      <c r="F429" s="729">
        <f>E429*D429</f>
        <v>0</v>
      </c>
    </row>
    <row r="430" spans="1:6">
      <c r="A430" s="751"/>
      <c r="B430" s="728" t="s">
        <v>1720</v>
      </c>
      <c r="C430" s="731" t="s">
        <v>380</v>
      </c>
      <c r="D430" s="731">
        <v>3</v>
      </c>
      <c r="E430" s="697">
        <v>0</v>
      </c>
      <c r="F430" s="729">
        <f>E430*D430</f>
        <v>0</v>
      </c>
    </row>
    <row r="431" spans="1:6">
      <c r="A431" s="751"/>
      <c r="B431" s="728" t="s">
        <v>1618</v>
      </c>
      <c r="C431" s="731" t="s">
        <v>380</v>
      </c>
      <c r="D431" s="731">
        <v>2</v>
      </c>
      <c r="E431" s="697">
        <v>0</v>
      </c>
      <c r="F431" s="729">
        <f>E431*D431</f>
        <v>0</v>
      </c>
    </row>
    <row r="432" spans="1:6">
      <c r="A432" s="751"/>
      <c r="B432" s="728" t="s">
        <v>1719</v>
      </c>
      <c r="C432" s="731" t="s">
        <v>380</v>
      </c>
      <c r="D432" s="731">
        <v>17</v>
      </c>
      <c r="E432" s="697">
        <v>0</v>
      </c>
      <c r="F432" s="729">
        <f>E432*D432</f>
        <v>0</v>
      </c>
    </row>
    <row r="433" spans="1:6">
      <c r="A433" s="751"/>
      <c r="B433" s="728" t="s">
        <v>1724</v>
      </c>
      <c r="C433" s="731" t="s">
        <v>380</v>
      </c>
      <c r="D433" s="731">
        <v>39</v>
      </c>
      <c r="E433" s="697">
        <v>0</v>
      </c>
      <c r="F433" s="729">
        <f>E433*D433</f>
        <v>0</v>
      </c>
    </row>
    <row r="434" spans="1:6">
      <c r="A434" s="751"/>
      <c r="B434" s="694"/>
      <c r="C434" s="695"/>
      <c r="D434" s="696"/>
      <c r="E434" s="697"/>
      <c r="F434" s="729"/>
    </row>
    <row r="435" spans="1:6" ht="38.25">
      <c r="A435" s="693">
        <f>COUNT($A$8:A434)+1</f>
        <v>39</v>
      </c>
      <c r="B435" s="728" t="s">
        <v>1723</v>
      </c>
      <c r="C435" s="738"/>
      <c r="D435" s="768"/>
      <c r="E435" s="697"/>
      <c r="F435" s="729"/>
    </row>
    <row r="436" spans="1:6">
      <c r="A436" s="751"/>
      <c r="B436" s="728" t="s">
        <v>1722</v>
      </c>
      <c r="C436" s="738" t="s">
        <v>380</v>
      </c>
      <c r="D436" s="768">
        <v>1</v>
      </c>
      <c r="E436" s="697">
        <v>0</v>
      </c>
      <c r="F436" s="729">
        <f t="shared" ref="F436:F437" si="1">E436*D436</f>
        <v>0</v>
      </c>
    </row>
    <row r="437" spans="1:6">
      <c r="A437" s="751"/>
      <c r="B437" s="728" t="s">
        <v>1541</v>
      </c>
      <c r="C437" s="738" t="s">
        <v>380</v>
      </c>
      <c r="D437" s="768">
        <v>1</v>
      </c>
      <c r="E437" s="697">
        <v>0</v>
      </c>
      <c r="F437" s="729">
        <f t="shared" si="1"/>
        <v>0</v>
      </c>
    </row>
    <row r="438" spans="1:6">
      <c r="A438" s="751"/>
      <c r="B438" s="728" t="s">
        <v>1721</v>
      </c>
      <c r="C438" s="731" t="s">
        <v>380</v>
      </c>
      <c r="D438" s="731">
        <v>2</v>
      </c>
      <c r="E438" s="697">
        <v>0</v>
      </c>
      <c r="F438" s="729">
        <f>E438*D438</f>
        <v>0</v>
      </c>
    </row>
    <row r="439" spans="1:6">
      <c r="A439" s="751"/>
      <c r="B439" s="728" t="s">
        <v>1720</v>
      </c>
      <c r="C439" s="731" t="s">
        <v>380</v>
      </c>
      <c r="D439" s="731">
        <v>1</v>
      </c>
      <c r="E439" s="697">
        <v>0</v>
      </c>
      <c r="F439" s="729">
        <f>E439*D439</f>
        <v>0</v>
      </c>
    </row>
    <row r="440" spans="1:6">
      <c r="A440" s="751"/>
      <c r="B440" s="728" t="s">
        <v>1719</v>
      </c>
      <c r="C440" s="731" t="s">
        <v>380</v>
      </c>
      <c r="D440" s="731">
        <v>53</v>
      </c>
      <c r="E440" s="697">
        <v>0</v>
      </c>
      <c r="F440" s="729">
        <f>E440*D440</f>
        <v>0</v>
      </c>
    </row>
    <row r="441" spans="1:6">
      <c r="A441" s="751"/>
      <c r="B441" s="728"/>
      <c r="C441" s="738"/>
      <c r="D441" s="768"/>
      <c r="E441" s="697"/>
      <c r="F441" s="729"/>
    </row>
    <row r="442" spans="1:6" ht="25.5">
      <c r="A442" s="693">
        <f>COUNT($A$8:A441)+1</f>
        <v>40</v>
      </c>
      <c r="B442" s="728" t="s">
        <v>4203</v>
      </c>
      <c r="C442" s="731" t="s">
        <v>296</v>
      </c>
      <c r="D442" s="731">
        <v>3</v>
      </c>
      <c r="E442" s="697">
        <v>0</v>
      </c>
      <c r="F442" s="729">
        <f>E442*D442</f>
        <v>0</v>
      </c>
    </row>
    <row r="443" spans="1:6">
      <c r="A443" s="693"/>
      <c r="B443" s="728"/>
      <c r="C443" s="731"/>
      <c r="D443" s="731"/>
      <c r="E443" s="697"/>
      <c r="F443" s="729"/>
    </row>
    <row r="444" spans="1:6" ht="25.5">
      <c r="A444" s="693">
        <f>COUNT($A$8:A443)+1</f>
        <v>41</v>
      </c>
      <c r="B444" s="728" t="s">
        <v>3343</v>
      </c>
      <c r="C444" s="731" t="s">
        <v>3344</v>
      </c>
      <c r="D444" s="731">
        <v>53</v>
      </c>
      <c r="E444" s="697">
        <v>0</v>
      </c>
      <c r="F444" s="729">
        <f>E444*D444</f>
        <v>0</v>
      </c>
    </row>
    <row r="445" spans="1:6">
      <c r="A445" s="751"/>
      <c r="B445" s="728"/>
      <c r="C445" s="738"/>
      <c r="D445" s="768"/>
      <c r="E445" s="697"/>
      <c r="F445" s="729"/>
    </row>
    <row r="446" spans="1:6" ht="63.75">
      <c r="A446" s="693">
        <f>COUNT($A$8:A445)+1</f>
        <v>42</v>
      </c>
      <c r="B446" s="728" t="s">
        <v>1718</v>
      </c>
      <c r="C446" s="731" t="s">
        <v>438</v>
      </c>
      <c r="D446" s="731">
        <v>8</v>
      </c>
      <c r="E446" s="697">
        <v>0</v>
      </c>
      <c r="F446" s="729">
        <f>E446*D446</f>
        <v>0</v>
      </c>
    </row>
    <row r="447" spans="1:6">
      <c r="A447" s="699"/>
      <c r="B447" s="728"/>
      <c r="C447" s="731"/>
      <c r="D447" s="731"/>
      <c r="E447" s="697"/>
      <c r="F447" s="729"/>
    </row>
    <row r="448" spans="1:6" ht="25.5">
      <c r="A448" s="693">
        <f>COUNT($A$8:A447)+1</f>
        <v>43</v>
      </c>
      <c r="B448" s="728" t="s">
        <v>1717</v>
      </c>
      <c r="C448" s="731" t="s">
        <v>380</v>
      </c>
      <c r="D448" s="731">
        <v>1</v>
      </c>
      <c r="E448" s="697">
        <v>0</v>
      </c>
      <c r="F448" s="729">
        <f>E448*D448</f>
        <v>0</v>
      </c>
    </row>
    <row r="449" spans="1:6">
      <c r="A449" s="769"/>
      <c r="B449" s="770"/>
      <c r="C449" s="771"/>
      <c r="D449" s="772"/>
      <c r="E449" s="773"/>
      <c r="F449" s="773"/>
    </row>
    <row r="450" spans="1:6" ht="13.5" thickBot="1">
      <c r="A450" s="707" t="str">
        <f>A409</f>
        <v>2.1.6.</v>
      </c>
      <c r="B450" s="708" t="str">
        <f>B409</f>
        <v>CEVOVODI IN ARMATURE</v>
      </c>
      <c r="C450" s="709" t="s">
        <v>1424</v>
      </c>
      <c r="D450" s="710"/>
      <c r="E450" s="809"/>
      <c r="F450" s="711">
        <f>SUM(F410:F449)</f>
        <v>0</v>
      </c>
    </row>
    <row r="451" spans="1:6" ht="13.5" thickTop="1">
      <c r="A451" s="774"/>
      <c r="B451" s="775"/>
      <c r="C451" s="776"/>
      <c r="D451" s="777"/>
      <c r="E451" s="810"/>
      <c r="F451" s="750"/>
    </row>
    <row r="452" spans="1:6" ht="13.5" thickBot="1">
      <c r="A452" s="778" t="s">
        <v>1431</v>
      </c>
      <c r="B452" s="779" t="s">
        <v>1716</v>
      </c>
      <c r="C452" s="780" t="s">
        <v>1424</v>
      </c>
      <c r="D452" s="781"/>
      <c r="E452" s="811"/>
      <c r="F452" s="782">
        <f>F450+F407+F345+F277+F107+F34</f>
        <v>0</v>
      </c>
    </row>
    <row r="453" spans="1:6" ht="13.5" thickTop="1"/>
  </sheetData>
  <sheetProtection algorithmName="SHA-512" hashValue="O7+wwb0ks/6ATY0uQYoyZrVue/kvXFG/24OmGrGtS3w6x0Veg2GvIK6cwDc/G+l7GU8DSZdVBWoW5Jj3dL2LBQ==" saltValue="G7EfFeStqbsa5hioexm8Fg==" spinCount="100000" sheet="1" objects="1" scenarios="1"/>
  <mergeCells count="1">
    <mergeCell ref="D8:F8"/>
  </mergeCells>
  <pageMargins left="0.98425196850393704" right="0.59055118110236227" top="0.62992125984251968" bottom="0.78740157480314965" header="0.39370078740157483" footer="0.39370078740157483"/>
  <pageSetup paperSize="9" scale="84" fitToHeight="0" orientation="portrait" r:id="rId1"/>
  <headerFooter alignWithMargins="0"/>
  <rowBreaks count="10" manualBreakCount="10">
    <brk id="35" max="16383" man="1"/>
    <brk id="62" max="16383" man="1"/>
    <brk id="95" max="16383" man="1"/>
    <brk id="138" max="5" man="1"/>
    <brk id="164" max="16383" man="1"/>
    <brk id="239" max="16383" man="1"/>
    <brk id="278" max="16383" man="1"/>
    <brk id="332" max="16383" man="1"/>
    <brk id="408" max="16383" man="1"/>
    <brk id="434" max="16383" man="1"/>
  </rowBreaks>
  <ignoredErrors>
    <ignoredError sqref="A347" twoDigitTextYear="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952F7-4417-4EC3-BF5B-3CF7C3F9FAB6}">
  <sheetPr>
    <tabColor indexed="30"/>
  </sheetPr>
  <dimension ref="A1:R672"/>
  <sheetViews>
    <sheetView view="pageBreakPreview" zoomScale="145" zoomScaleNormal="100" zoomScaleSheetLayoutView="145" workbookViewId="0">
      <selection activeCell="E8" sqref="E8:G8"/>
    </sheetView>
  </sheetViews>
  <sheetFormatPr defaultColWidth="8.7109375" defaultRowHeight="12.75"/>
  <cols>
    <col min="1" max="1" width="6.28515625" style="623" customWidth="1"/>
    <col min="2" max="2" width="40.7109375" style="783" customWidth="1"/>
    <col min="3" max="3" width="13" style="783" customWidth="1"/>
    <col min="4" max="4" width="5.7109375" style="801" customWidth="1"/>
    <col min="5" max="5" width="6.140625" style="801" customWidth="1"/>
    <col min="6" max="6" width="9.42578125" style="802" customWidth="1"/>
    <col min="7" max="7" width="11.85546875" style="802" bestFit="1" customWidth="1"/>
    <col min="8" max="8" width="13.85546875" style="623" customWidth="1"/>
    <col min="9" max="16384" width="8.7109375" style="623"/>
  </cols>
  <sheetData>
    <row r="1" spans="1:7">
      <c r="B1" s="623"/>
      <c r="C1" s="623"/>
      <c r="D1" s="623"/>
      <c r="E1" s="623"/>
      <c r="F1" s="623"/>
      <c r="G1" s="623"/>
    </row>
    <row r="2" spans="1:7">
      <c r="B2" s="623"/>
      <c r="C2" s="623"/>
      <c r="D2" s="623"/>
      <c r="E2" s="623"/>
      <c r="F2" s="623"/>
      <c r="G2" s="623"/>
    </row>
    <row r="3" spans="1:7">
      <c r="B3" s="623"/>
      <c r="C3" s="623"/>
      <c r="D3" s="623"/>
      <c r="E3" s="623"/>
      <c r="F3" s="623"/>
      <c r="G3" s="623"/>
    </row>
    <row r="4" spans="1:7">
      <c r="B4" s="623"/>
      <c r="C4" s="623"/>
      <c r="D4" s="623"/>
      <c r="E4" s="623"/>
      <c r="F4" s="623"/>
      <c r="G4" s="623"/>
    </row>
    <row r="5" spans="1:7">
      <c r="B5" s="623"/>
      <c r="C5" s="623"/>
      <c r="D5" s="623"/>
      <c r="E5" s="623"/>
      <c r="F5" s="623"/>
      <c r="G5" s="623"/>
    </row>
    <row r="6" spans="1:7">
      <c r="B6" s="623"/>
      <c r="C6" s="623"/>
      <c r="D6" s="623"/>
      <c r="E6" s="623"/>
      <c r="F6" s="623"/>
      <c r="G6" s="623"/>
    </row>
    <row r="7" spans="1:7">
      <c r="B7" s="623"/>
      <c r="C7" s="623"/>
      <c r="D7" s="623"/>
      <c r="E7" s="623"/>
      <c r="F7" s="623"/>
      <c r="G7" s="623"/>
    </row>
    <row r="8" spans="1:7" s="665" customFormat="1" ht="15" customHeight="1">
      <c r="A8" s="664"/>
      <c r="D8" s="666"/>
      <c r="E8" s="1568" t="s">
        <v>4240</v>
      </c>
      <c r="F8" s="1568"/>
      <c r="G8" s="1568"/>
    </row>
    <row r="9" spans="1:7" s="665" customFormat="1" ht="14.25">
      <c r="A9" s="664"/>
      <c r="D9" s="666"/>
      <c r="E9" s="667"/>
      <c r="F9" s="666"/>
      <c r="G9" s="1370"/>
    </row>
    <row r="10" spans="1:7" s="665" customFormat="1" ht="51">
      <c r="A10" s="485" t="s">
        <v>3564</v>
      </c>
      <c r="B10" s="485" t="s">
        <v>3565</v>
      </c>
      <c r="C10" s="485" t="s">
        <v>4070</v>
      </c>
      <c r="D10" s="625" t="s">
        <v>3566</v>
      </c>
      <c r="E10" s="626" t="s">
        <v>3567</v>
      </c>
      <c r="F10" s="627" t="s">
        <v>3568</v>
      </c>
      <c r="G10" s="627" t="s">
        <v>3575</v>
      </c>
    </row>
    <row r="11" spans="1:7" s="665" customFormat="1" ht="13.5" thickBot="1">
      <c r="A11" s="784"/>
      <c r="B11" s="785"/>
      <c r="C11" s="918"/>
      <c r="D11" s="919"/>
      <c r="E11" s="920"/>
      <c r="F11" s="815"/>
      <c r="G11" s="669"/>
    </row>
    <row r="12" spans="1:7" ht="18.75" customHeight="1" thickBot="1">
      <c r="A12" s="670" t="s">
        <v>1430</v>
      </c>
      <c r="B12" s="671" t="s">
        <v>1434</v>
      </c>
      <c r="C12" s="816"/>
      <c r="D12" s="788"/>
      <c r="E12" s="788"/>
      <c r="F12" s="789"/>
      <c r="G12" s="790"/>
    </row>
    <row r="13" spans="1:7">
      <c r="A13" s="672"/>
      <c r="B13" s="791"/>
      <c r="C13" s="623"/>
      <c r="D13" s="673"/>
      <c r="E13" s="673"/>
      <c r="F13" s="792"/>
      <c r="G13" s="793"/>
    </row>
    <row r="14" spans="1:7">
      <c r="A14" s="672"/>
      <c r="B14" s="674" t="s">
        <v>865</v>
      </c>
      <c r="C14" s="817"/>
      <c r="D14" s="673"/>
      <c r="E14" s="673"/>
      <c r="F14" s="792"/>
      <c r="G14" s="793"/>
    </row>
    <row r="15" spans="1:7">
      <c r="A15" s="672"/>
      <c r="B15" s="791"/>
      <c r="C15" s="623"/>
      <c r="D15" s="673"/>
      <c r="E15" s="673"/>
      <c r="F15" s="792"/>
      <c r="G15" s="793"/>
    </row>
    <row r="16" spans="1:7">
      <c r="A16" s="675" t="str">
        <f>A25</f>
        <v>2.2.1.</v>
      </c>
      <c r="B16" s="791" t="str">
        <f>B25</f>
        <v>DEMONTAŽNA DELA</v>
      </c>
      <c r="C16" s="623"/>
      <c r="D16" s="673"/>
      <c r="E16" s="673"/>
      <c r="F16" s="792"/>
      <c r="G16" s="794">
        <f>G32</f>
        <v>0</v>
      </c>
    </row>
    <row r="17" spans="1:18">
      <c r="A17" s="676" t="str">
        <f>A34</f>
        <v>2.2.2.</v>
      </c>
      <c r="B17" s="791" t="str">
        <f>B34</f>
        <v>TOPLOTNA POSTAJA - SERVISNI OBJEKT</v>
      </c>
      <c r="C17" s="623"/>
      <c r="D17" s="673"/>
      <c r="E17" s="673"/>
      <c r="F17" s="792"/>
      <c r="G17" s="794">
        <f>G366</f>
        <v>0</v>
      </c>
    </row>
    <row r="18" spans="1:18">
      <c r="A18" s="676" t="s">
        <v>1545</v>
      </c>
      <c r="B18" s="791" t="str">
        <f>B368</f>
        <v>TOPLOTNA POSTAJA - KLET NBO</v>
      </c>
      <c r="C18" s="623"/>
      <c r="D18" s="673"/>
      <c r="E18" s="673"/>
      <c r="F18" s="792"/>
      <c r="G18" s="794">
        <f>G460</f>
        <v>0</v>
      </c>
    </row>
    <row r="19" spans="1:18">
      <c r="A19" s="676" t="s">
        <v>1530</v>
      </c>
      <c r="B19" s="791" t="str">
        <f>B462</f>
        <v>CEVNI RAZVODI ZA TOPLOTNE POSTAJE</v>
      </c>
      <c r="C19" s="623"/>
      <c r="D19" s="673"/>
      <c r="E19" s="673"/>
      <c r="F19" s="792"/>
      <c r="G19" s="794">
        <f>G491</f>
        <v>0</v>
      </c>
    </row>
    <row r="20" spans="1:18" ht="13.5" thickBot="1">
      <c r="A20" s="677" t="str">
        <f>A493</f>
        <v>2.2.5.</v>
      </c>
      <c r="B20" s="795" t="str">
        <f>B493</f>
        <v>OPREMA IN CEVNI RAZVODI ZA OGREVANJE IN HLAJENJE OBJEKTA</v>
      </c>
      <c r="C20" s="921"/>
      <c r="D20" s="678"/>
      <c r="E20" s="678"/>
      <c r="F20" s="796"/>
      <c r="G20" s="797">
        <f>G669</f>
        <v>0</v>
      </c>
    </row>
    <row r="21" spans="1:18" ht="13.5" thickBot="1">
      <c r="A21" s="798"/>
      <c r="B21" s="679" t="s">
        <v>1715</v>
      </c>
      <c r="C21" s="679"/>
      <c r="D21" s="799"/>
      <c r="E21" s="799"/>
      <c r="F21" s="800"/>
      <c r="G21" s="680">
        <f>SUM(G16:G20)</f>
        <v>0</v>
      </c>
    </row>
    <row r="23" spans="1:18" ht="63.75">
      <c r="B23" s="681" t="s">
        <v>1714</v>
      </c>
      <c r="C23" s="681"/>
    </row>
    <row r="25" spans="1:18">
      <c r="A25" s="682" t="s">
        <v>1709</v>
      </c>
      <c r="B25" s="683" t="s">
        <v>1119</v>
      </c>
      <c r="C25" s="683"/>
      <c r="D25" s="818"/>
      <c r="E25" s="819"/>
      <c r="F25" s="820"/>
      <c r="G25" s="821"/>
    </row>
    <row r="26" spans="1:18">
      <c r="A26" s="693"/>
      <c r="B26" s="822"/>
      <c r="C26" s="822"/>
      <c r="D26" s="752"/>
      <c r="E26" s="752"/>
      <c r="F26" s="823"/>
      <c r="G26" s="824"/>
    </row>
    <row r="27" spans="1:18" ht="25.5">
      <c r="A27" s="693">
        <f>COUNT($A$8:A26)+1</f>
        <v>1</v>
      </c>
      <c r="B27" s="694" t="s">
        <v>1713</v>
      </c>
      <c r="C27" s="1174"/>
      <c r="D27" s="752"/>
      <c r="E27" s="752"/>
      <c r="F27" s="823"/>
      <c r="G27" s="824"/>
    </row>
    <row r="28" spans="1:18" ht="25.5">
      <c r="A28" s="693"/>
      <c r="B28" s="825" t="s">
        <v>1712</v>
      </c>
      <c r="C28" s="1175"/>
      <c r="D28" s="731" t="s">
        <v>438</v>
      </c>
      <c r="E28" s="731">
        <v>200</v>
      </c>
      <c r="F28" s="697">
        <v>0</v>
      </c>
      <c r="G28" s="729">
        <f t="shared" ref="G28:G30" si="0">F28*E28</f>
        <v>0</v>
      </c>
    </row>
    <row r="29" spans="1:18">
      <c r="A29" s="693"/>
      <c r="B29" s="825" t="s">
        <v>1711</v>
      </c>
      <c r="C29" s="1175"/>
      <c r="D29" s="731" t="s">
        <v>296</v>
      </c>
      <c r="E29" s="731">
        <v>150</v>
      </c>
      <c r="F29" s="697">
        <v>0</v>
      </c>
      <c r="G29" s="729">
        <f t="shared" si="0"/>
        <v>0</v>
      </c>
    </row>
    <row r="30" spans="1:18" ht="25.5">
      <c r="A30" s="693"/>
      <c r="B30" s="825" t="s">
        <v>1710</v>
      </c>
      <c r="C30" s="1175"/>
      <c r="D30" s="731" t="s">
        <v>380</v>
      </c>
      <c r="E30" s="731">
        <v>1</v>
      </c>
      <c r="F30" s="697">
        <v>0</v>
      </c>
      <c r="G30" s="729">
        <f t="shared" si="0"/>
        <v>0</v>
      </c>
    </row>
    <row r="31" spans="1:18">
      <c r="A31" s="702"/>
      <c r="B31" s="826"/>
      <c r="C31" s="826"/>
      <c r="D31" s="704"/>
      <c r="E31" s="704"/>
      <c r="F31" s="705"/>
      <c r="G31" s="773"/>
    </row>
    <row r="32" spans="1:18" ht="13.5" thickBot="1">
      <c r="A32" s="707" t="s">
        <v>1709</v>
      </c>
      <c r="B32" s="708" t="s">
        <v>1119</v>
      </c>
      <c r="C32" s="708"/>
      <c r="D32" s="709" t="s">
        <v>1424</v>
      </c>
      <c r="E32" s="710"/>
      <c r="F32" s="803"/>
      <c r="G32" s="711">
        <f>SUM(G26:G31)</f>
        <v>0</v>
      </c>
      <c r="H32" s="712"/>
      <c r="I32" s="712"/>
      <c r="J32" s="712"/>
      <c r="K32" s="712"/>
      <c r="L32" s="712"/>
      <c r="M32" s="712"/>
      <c r="N32" s="712"/>
      <c r="O32" s="712"/>
      <c r="P32" s="712"/>
      <c r="Q32" s="712"/>
      <c r="R32" s="712"/>
    </row>
    <row r="33" spans="1:18" ht="13.5" thickTop="1">
      <c r="A33" s="763"/>
      <c r="B33" s="713"/>
      <c r="C33" s="713"/>
      <c r="D33" s="764"/>
      <c r="E33" s="765"/>
      <c r="F33" s="766"/>
      <c r="G33" s="767"/>
    </row>
    <row r="34" spans="1:18">
      <c r="A34" s="682" t="s">
        <v>1596</v>
      </c>
      <c r="B34" s="683" t="s">
        <v>1595</v>
      </c>
      <c r="C34" s="683"/>
      <c r="D34" s="684"/>
      <c r="E34" s="685"/>
      <c r="F34" s="715"/>
      <c r="G34" s="686"/>
      <c r="H34" s="716"/>
      <c r="I34" s="716"/>
      <c r="J34" s="717"/>
      <c r="K34" s="718"/>
      <c r="L34" s="719"/>
      <c r="M34" s="720"/>
      <c r="N34" s="721"/>
      <c r="O34" s="722"/>
      <c r="P34" s="722"/>
      <c r="Q34" s="722"/>
      <c r="R34" s="722"/>
    </row>
    <row r="35" spans="1:18">
      <c r="A35" s="693"/>
      <c r="B35" s="822"/>
      <c r="C35" s="822"/>
      <c r="D35" s="731"/>
      <c r="E35" s="731"/>
      <c r="F35" s="697"/>
      <c r="G35" s="729"/>
      <c r="I35" s="716"/>
      <c r="J35" s="717"/>
      <c r="K35" s="718"/>
      <c r="L35" s="719"/>
      <c r="M35" s="720"/>
      <c r="N35" s="721"/>
      <c r="O35" s="722"/>
      <c r="P35" s="722"/>
      <c r="Q35" s="722"/>
      <c r="R35" s="722"/>
    </row>
    <row r="36" spans="1:18">
      <c r="A36" s="827"/>
      <c r="B36" s="828" t="s">
        <v>1708</v>
      </c>
      <c r="C36" s="828"/>
      <c r="D36" s="829"/>
      <c r="E36" s="830"/>
      <c r="F36" s="831"/>
      <c r="G36" s="829">
        <f>SUM(G38:G79)</f>
        <v>0</v>
      </c>
      <c r="I36" s="716"/>
      <c r="J36" s="717"/>
      <c r="K36" s="718"/>
      <c r="L36" s="719"/>
      <c r="M36" s="720"/>
      <c r="N36" s="721"/>
      <c r="O36" s="722"/>
      <c r="P36" s="722"/>
      <c r="Q36" s="722"/>
      <c r="R36" s="722"/>
    </row>
    <row r="37" spans="1:18">
      <c r="A37" s="827"/>
      <c r="B37" s="832"/>
      <c r="C37" s="832"/>
      <c r="D37" s="833"/>
      <c r="E37" s="834"/>
      <c r="F37" s="835"/>
      <c r="G37" s="836"/>
      <c r="I37" s="716"/>
      <c r="J37" s="717"/>
      <c r="K37" s="718"/>
      <c r="L37" s="719"/>
      <c r="M37" s="720"/>
      <c r="N37" s="721"/>
      <c r="O37" s="722"/>
      <c r="P37" s="722"/>
      <c r="Q37" s="722"/>
      <c r="R37" s="722"/>
    </row>
    <row r="38" spans="1:18" ht="38.25">
      <c r="A38" s="693">
        <f>COUNT($A$8:A37)+1</f>
        <v>2</v>
      </c>
      <c r="B38" s="837" t="s">
        <v>1707</v>
      </c>
      <c r="C38" s="1176"/>
      <c r="D38" s="833" t="s">
        <v>380</v>
      </c>
      <c r="E38" s="834">
        <v>1</v>
      </c>
      <c r="F38" s="835">
        <v>0</v>
      </c>
      <c r="G38" s="836">
        <f>E38*F38</f>
        <v>0</v>
      </c>
      <c r="I38" s="716"/>
      <c r="J38" s="717"/>
      <c r="K38" s="718"/>
      <c r="L38" s="719"/>
      <c r="M38" s="720"/>
      <c r="N38" s="721"/>
      <c r="O38" s="722"/>
      <c r="P38" s="722"/>
      <c r="Q38" s="722"/>
      <c r="R38" s="722"/>
    </row>
    <row r="39" spans="1:18">
      <c r="A39" s="827"/>
      <c r="B39" s="838"/>
      <c r="C39" s="1177"/>
      <c r="D39" s="833"/>
      <c r="E39" s="834"/>
      <c r="F39" s="835"/>
      <c r="G39" s="836"/>
      <c r="I39" s="716"/>
      <c r="J39" s="717"/>
      <c r="K39" s="718"/>
      <c r="L39" s="719"/>
      <c r="M39" s="720"/>
      <c r="N39" s="721"/>
      <c r="O39" s="722"/>
      <c r="P39" s="722"/>
      <c r="Q39" s="722"/>
      <c r="R39" s="722"/>
    </row>
    <row r="40" spans="1:18" ht="51">
      <c r="A40" s="693">
        <f>COUNT($A$8:A39)+1</f>
        <v>3</v>
      </c>
      <c r="B40" s="837" t="s">
        <v>1706</v>
      </c>
      <c r="C40" s="1176"/>
      <c r="D40" s="833" t="s">
        <v>380</v>
      </c>
      <c r="E40" s="834">
        <v>1</v>
      </c>
      <c r="F40" s="835">
        <v>0</v>
      </c>
      <c r="G40" s="836">
        <f>E40*F40</f>
        <v>0</v>
      </c>
      <c r="I40" s="716"/>
      <c r="J40" s="717"/>
      <c r="K40" s="718"/>
      <c r="L40" s="719"/>
      <c r="M40" s="720"/>
      <c r="N40" s="721"/>
      <c r="O40" s="722"/>
      <c r="P40" s="722"/>
      <c r="Q40" s="722"/>
      <c r="R40" s="722"/>
    </row>
    <row r="41" spans="1:18">
      <c r="A41" s="827"/>
      <c r="B41" s="838"/>
      <c r="C41" s="1177"/>
      <c r="D41" s="833"/>
      <c r="E41" s="834"/>
      <c r="F41" s="835"/>
      <c r="G41" s="836"/>
      <c r="I41" s="716"/>
      <c r="J41" s="717"/>
      <c r="K41" s="718"/>
      <c r="L41" s="719"/>
      <c r="M41" s="720"/>
      <c r="N41" s="721"/>
      <c r="O41" s="722"/>
      <c r="P41" s="722"/>
      <c r="Q41" s="722"/>
      <c r="R41" s="722"/>
    </row>
    <row r="42" spans="1:18" ht="63.75">
      <c r="A42" s="693">
        <f>COUNT($A$8:A41)+1</f>
        <v>4</v>
      </c>
      <c r="B42" s="837" t="s">
        <v>1705</v>
      </c>
      <c r="C42" s="1176"/>
      <c r="D42" s="833" t="s">
        <v>46</v>
      </c>
      <c r="E42" s="834">
        <v>76</v>
      </c>
      <c r="F42" s="835">
        <v>0</v>
      </c>
      <c r="G42" s="836">
        <f>E42*F42</f>
        <v>0</v>
      </c>
      <c r="I42" s="716"/>
      <c r="J42" s="717"/>
      <c r="K42" s="718"/>
      <c r="L42" s="719"/>
      <c r="M42" s="720"/>
      <c r="N42" s="721"/>
      <c r="O42" s="722"/>
      <c r="P42" s="722"/>
      <c r="Q42" s="722"/>
      <c r="R42" s="722"/>
    </row>
    <row r="43" spans="1:18">
      <c r="A43" s="693"/>
      <c r="B43" s="837"/>
      <c r="C43" s="837"/>
      <c r="D43" s="833"/>
      <c r="E43" s="834"/>
      <c r="F43" s="835"/>
      <c r="G43" s="836"/>
      <c r="I43" s="716"/>
      <c r="J43" s="717"/>
      <c r="K43" s="718"/>
      <c r="L43" s="719"/>
      <c r="M43" s="720"/>
      <c r="N43" s="721"/>
      <c r="O43" s="722"/>
      <c r="P43" s="722"/>
      <c r="Q43" s="722"/>
      <c r="R43" s="722"/>
    </row>
    <row r="44" spans="1:18">
      <c r="A44" s="693"/>
      <c r="B44" s="828" t="s">
        <v>1704</v>
      </c>
      <c r="C44" s="922"/>
      <c r="D44" s="833"/>
      <c r="E44" s="834"/>
      <c r="F44" s="835"/>
      <c r="G44" s="836"/>
      <c r="I44" s="716"/>
      <c r="J44" s="717"/>
      <c r="K44" s="718"/>
      <c r="L44" s="719"/>
      <c r="M44" s="720"/>
      <c r="N44" s="721"/>
      <c r="O44" s="722"/>
      <c r="P44" s="722"/>
      <c r="Q44" s="722"/>
      <c r="R44" s="722"/>
    </row>
    <row r="45" spans="1:18">
      <c r="A45" s="827"/>
      <c r="B45" s="838"/>
      <c r="C45" s="838"/>
      <c r="D45" s="833"/>
      <c r="E45" s="834"/>
      <c r="F45" s="835"/>
      <c r="G45" s="836"/>
      <c r="I45" s="716"/>
      <c r="J45" s="717"/>
      <c r="K45" s="718"/>
      <c r="L45" s="719"/>
      <c r="M45" s="720"/>
      <c r="N45" s="721"/>
      <c r="O45" s="722"/>
      <c r="P45" s="722"/>
      <c r="Q45" s="722"/>
      <c r="R45" s="722"/>
    </row>
    <row r="46" spans="1:18" ht="89.25">
      <c r="A46" s="693">
        <f>COUNT($A$8:A45)+1</f>
        <v>5</v>
      </c>
      <c r="B46" s="837" t="s">
        <v>3345</v>
      </c>
      <c r="C46" s="1176"/>
      <c r="D46" s="833" t="s">
        <v>380</v>
      </c>
      <c r="E46" s="834">
        <v>1</v>
      </c>
      <c r="F46" s="835">
        <v>0</v>
      </c>
      <c r="G46" s="836">
        <f>E46*F46</f>
        <v>0</v>
      </c>
      <c r="I46" s="716"/>
      <c r="J46" s="717"/>
      <c r="K46" s="718"/>
      <c r="L46" s="719"/>
      <c r="M46" s="720"/>
      <c r="N46" s="721"/>
      <c r="O46" s="722"/>
      <c r="P46" s="722"/>
      <c r="Q46" s="722"/>
      <c r="R46" s="722"/>
    </row>
    <row r="47" spans="1:18">
      <c r="A47" s="827"/>
      <c r="B47" s="838"/>
      <c r="C47" s="1177"/>
      <c r="D47" s="833"/>
      <c r="E47" s="834"/>
      <c r="F47" s="835"/>
      <c r="G47" s="836"/>
      <c r="I47" s="716"/>
      <c r="J47" s="717"/>
      <c r="K47" s="718"/>
      <c r="L47" s="719"/>
      <c r="M47" s="720"/>
      <c r="N47" s="721"/>
      <c r="O47" s="722"/>
      <c r="P47" s="722"/>
      <c r="Q47" s="722"/>
      <c r="R47" s="722"/>
    </row>
    <row r="48" spans="1:18" ht="114.75">
      <c r="A48" s="693">
        <f>COUNT($A$8:A47)+1</f>
        <v>6</v>
      </c>
      <c r="B48" s="837" t="s">
        <v>3346</v>
      </c>
      <c r="C48" s="1176"/>
      <c r="D48" s="833" t="s">
        <v>380</v>
      </c>
      <c r="E48" s="834">
        <v>1</v>
      </c>
      <c r="F48" s="835">
        <v>0</v>
      </c>
      <c r="G48" s="836">
        <f>E48*F48</f>
        <v>0</v>
      </c>
      <c r="I48" s="716"/>
      <c r="J48" s="717"/>
      <c r="K48" s="718"/>
      <c r="L48" s="719"/>
      <c r="M48" s="720"/>
      <c r="N48" s="721"/>
      <c r="O48" s="722"/>
      <c r="P48" s="722"/>
      <c r="Q48" s="722"/>
      <c r="R48" s="722"/>
    </row>
    <row r="49" spans="1:18">
      <c r="A49" s="827"/>
      <c r="B49" s="838"/>
      <c r="C49" s="1177"/>
      <c r="D49" s="833"/>
      <c r="E49" s="834"/>
      <c r="F49" s="835"/>
      <c r="G49" s="836"/>
      <c r="I49" s="716"/>
      <c r="J49" s="717"/>
      <c r="K49" s="718"/>
      <c r="L49" s="719"/>
      <c r="M49" s="720"/>
      <c r="N49" s="721"/>
      <c r="O49" s="722"/>
      <c r="P49" s="722"/>
      <c r="Q49" s="722"/>
      <c r="R49" s="722"/>
    </row>
    <row r="50" spans="1:18" ht="114.75">
      <c r="A50" s="693">
        <f>COUNT($A$8:A49)+1</f>
        <v>7</v>
      </c>
      <c r="B50" s="837" t="s">
        <v>1702</v>
      </c>
      <c r="C50" s="1176"/>
      <c r="D50" s="833" t="s">
        <v>380</v>
      </c>
      <c r="E50" s="834">
        <v>1</v>
      </c>
      <c r="F50" s="835">
        <v>0</v>
      </c>
      <c r="G50" s="836">
        <f>E50*F50</f>
        <v>0</v>
      </c>
      <c r="I50" s="716"/>
      <c r="J50" s="717"/>
      <c r="K50" s="718"/>
      <c r="L50" s="719"/>
      <c r="M50" s="720"/>
      <c r="N50" s="721"/>
      <c r="O50" s="722"/>
      <c r="P50" s="722"/>
      <c r="Q50" s="722"/>
      <c r="R50" s="722"/>
    </row>
    <row r="51" spans="1:18">
      <c r="A51" s="827"/>
      <c r="B51" s="838"/>
      <c r="C51" s="1177"/>
      <c r="D51" s="833"/>
      <c r="E51" s="834"/>
      <c r="F51" s="835"/>
      <c r="G51" s="836"/>
      <c r="I51" s="716"/>
      <c r="J51" s="717"/>
      <c r="K51" s="718"/>
      <c r="L51" s="719"/>
      <c r="M51" s="720"/>
      <c r="N51" s="721"/>
      <c r="O51" s="722"/>
      <c r="P51" s="722"/>
      <c r="Q51" s="722"/>
      <c r="R51" s="722"/>
    </row>
    <row r="52" spans="1:18" ht="102">
      <c r="A52" s="693">
        <f>COUNT($A$8:A51)+1</f>
        <v>8</v>
      </c>
      <c r="B52" s="837" t="s">
        <v>1701</v>
      </c>
      <c r="C52" s="1176"/>
      <c r="D52" s="833" t="s">
        <v>380</v>
      </c>
      <c r="E52" s="834">
        <v>1</v>
      </c>
      <c r="F52" s="835">
        <v>0</v>
      </c>
      <c r="G52" s="836">
        <f>E52*F52</f>
        <v>0</v>
      </c>
      <c r="I52" s="716"/>
      <c r="J52" s="717"/>
      <c r="K52" s="718"/>
      <c r="L52" s="719"/>
      <c r="M52" s="720"/>
      <c r="N52" s="721"/>
      <c r="O52" s="722"/>
      <c r="P52" s="722"/>
      <c r="Q52" s="722"/>
      <c r="R52" s="722"/>
    </row>
    <row r="53" spans="1:18">
      <c r="A53" s="827"/>
      <c r="B53" s="839"/>
      <c r="C53" s="1178"/>
      <c r="D53" s="833"/>
      <c r="E53" s="834"/>
      <c r="F53" s="835"/>
      <c r="G53" s="836"/>
      <c r="I53" s="716"/>
      <c r="J53" s="717"/>
      <c r="K53" s="718"/>
      <c r="L53" s="719"/>
      <c r="M53" s="720"/>
      <c r="N53" s="721"/>
      <c r="O53" s="722"/>
      <c r="P53" s="722"/>
      <c r="Q53" s="722"/>
      <c r="R53" s="722"/>
    </row>
    <row r="54" spans="1:18" ht="127.5">
      <c r="A54" s="693">
        <f>COUNT($A$8:A53)+1</f>
        <v>9</v>
      </c>
      <c r="B54" s="837" t="s">
        <v>1700</v>
      </c>
      <c r="C54" s="1176"/>
      <c r="D54" s="833" t="s">
        <v>380</v>
      </c>
      <c r="E54" s="834">
        <v>1</v>
      </c>
      <c r="F54" s="835">
        <v>0</v>
      </c>
      <c r="G54" s="836">
        <f>E54*F54</f>
        <v>0</v>
      </c>
      <c r="I54" s="716"/>
      <c r="J54" s="717"/>
      <c r="K54" s="718"/>
      <c r="L54" s="719"/>
      <c r="M54" s="720"/>
      <c r="N54" s="721"/>
      <c r="O54" s="722"/>
      <c r="P54" s="722"/>
      <c r="Q54" s="722"/>
      <c r="R54" s="722"/>
    </row>
    <row r="55" spans="1:18">
      <c r="A55" s="827"/>
      <c r="B55" s="839"/>
      <c r="C55" s="1178"/>
      <c r="D55" s="833"/>
      <c r="E55" s="834"/>
      <c r="F55" s="835"/>
      <c r="G55" s="836"/>
      <c r="I55" s="716"/>
      <c r="J55" s="717"/>
      <c r="K55" s="718"/>
      <c r="L55" s="719"/>
      <c r="M55" s="720"/>
      <c r="N55" s="721"/>
      <c r="O55" s="722"/>
      <c r="P55" s="722"/>
      <c r="Q55" s="722"/>
      <c r="R55" s="722"/>
    </row>
    <row r="56" spans="1:18" ht="102">
      <c r="A56" s="693">
        <f>COUNT($A$8:A55)+1</f>
        <v>10</v>
      </c>
      <c r="B56" s="837" t="s">
        <v>4084</v>
      </c>
      <c r="C56" s="1176"/>
      <c r="D56" s="833" t="s">
        <v>380</v>
      </c>
      <c r="E56" s="834">
        <v>1</v>
      </c>
      <c r="F56" s="835">
        <v>0</v>
      </c>
      <c r="G56" s="836">
        <f>E56*F56</f>
        <v>0</v>
      </c>
      <c r="I56" s="716"/>
      <c r="J56" s="717"/>
      <c r="K56" s="718"/>
      <c r="L56" s="719"/>
      <c r="M56" s="720"/>
      <c r="N56" s="721"/>
      <c r="O56" s="722"/>
      <c r="P56" s="722"/>
      <c r="Q56" s="722"/>
      <c r="R56" s="722"/>
    </row>
    <row r="57" spans="1:18">
      <c r="A57" s="827"/>
      <c r="B57" s="838"/>
      <c r="C57" s="1177"/>
      <c r="D57" s="833"/>
      <c r="E57" s="834"/>
      <c r="F57" s="835"/>
      <c r="G57" s="836"/>
      <c r="I57" s="716"/>
      <c r="J57" s="717"/>
      <c r="K57" s="718"/>
      <c r="L57" s="719"/>
      <c r="M57" s="720"/>
      <c r="N57" s="721"/>
      <c r="O57" s="722"/>
      <c r="P57" s="722"/>
      <c r="Q57" s="722"/>
      <c r="R57" s="722"/>
    </row>
    <row r="58" spans="1:18" ht="102">
      <c r="A58" s="693">
        <f>COUNT($A$8:A57)+1</f>
        <v>11</v>
      </c>
      <c r="B58" s="837" t="s">
        <v>1699</v>
      </c>
      <c r="C58" s="1176"/>
      <c r="D58" s="833" t="s">
        <v>380</v>
      </c>
      <c r="E58" s="834">
        <v>1</v>
      </c>
      <c r="F58" s="835">
        <v>0</v>
      </c>
      <c r="G58" s="836">
        <f>E58*F58</f>
        <v>0</v>
      </c>
      <c r="I58" s="716"/>
      <c r="J58" s="717"/>
      <c r="K58" s="718"/>
      <c r="L58" s="719"/>
      <c r="M58" s="720"/>
      <c r="N58" s="721"/>
      <c r="O58" s="722"/>
      <c r="P58" s="722"/>
      <c r="Q58" s="722"/>
      <c r="R58" s="722"/>
    </row>
    <row r="59" spans="1:18">
      <c r="A59" s="827"/>
      <c r="B59" s="838"/>
      <c r="C59" s="1177"/>
      <c r="D59" s="833"/>
      <c r="E59" s="834"/>
      <c r="F59" s="835"/>
      <c r="G59" s="836"/>
      <c r="I59" s="716"/>
      <c r="J59" s="717"/>
      <c r="K59" s="718"/>
      <c r="L59" s="719"/>
      <c r="M59" s="720"/>
      <c r="N59" s="721"/>
      <c r="O59" s="722"/>
      <c r="P59" s="722"/>
      <c r="Q59" s="722"/>
      <c r="R59" s="722"/>
    </row>
    <row r="60" spans="1:18" ht="38.25">
      <c r="A60" s="693">
        <f>COUNT($A$8:A59)+1</f>
        <v>12</v>
      </c>
      <c r="B60" s="837" t="s">
        <v>1698</v>
      </c>
      <c r="C60" s="1176"/>
      <c r="D60" s="833" t="s">
        <v>380</v>
      </c>
      <c r="E60" s="834">
        <v>1</v>
      </c>
      <c r="F60" s="835">
        <v>0</v>
      </c>
      <c r="G60" s="836">
        <f>E60*F60</f>
        <v>0</v>
      </c>
      <c r="I60" s="716"/>
      <c r="J60" s="717"/>
      <c r="K60" s="718"/>
      <c r="L60" s="719"/>
      <c r="M60" s="720"/>
      <c r="N60" s="721"/>
      <c r="O60" s="722"/>
      <c r="P60" s="722"/>
      <c r="Q60" s="722"/>
      <c r="R60" s="722"/>
    </row>
    <row r="61" spans="1:18">
      <c r="A61" s="827"/>
      <c r="B61" s="838"/>
      <c r="C61" s="838"/>
      <c r="D61" s="833"/>
      <c r="E61" s="834"/>
      <c r="F61" s="835"/>
      <c r="G61" s="836"/>
      <c r="I61" s="716"/>
      <c r="J61" s="717"/>
      <c r="K61" s="718"/>
      <c r="L61" s="719"/>
      <c r="M61" s="720"/>
      <c r="N61" s="721"/>
      <c r="O61" s="722"/>
      <c r="P61" s="722"/>
      <c r="Q61" s="722"/>
      <c r="R61" s="722"/>
    </row>
    <row r="62" spans="1:18">
      <c r="A62" s="827"/>
      <c r="B62" s="828" t="s">
        <v>1703</v>
      </c>
      <c r="C62" s="838"/>
      <c r="D62" s="833"/>
      <c r="E62" s="834"/>
      <c r="F62" s="835"/>
      <c r="G62" s="836"/>
      <c r="I62" s="716"/>
      <c r="J62" s="717"/>
      <c r="K62" s="718"/>
      <c r="L62" s="719"/>
      <c r="M62" s="720"/>
      <c r="N62" s="721"/>
      <c r="O62" s="722"/>
      <c r="P62" s="722"/>
      <c r="Q62" s="722"/>
      <c r="R62" s="722"/>
    </row>
    <row r="63" spans="1:18">
      <c r="A63" s="827"/>
      <c r="B63" s="838"/>
      <c r="C63" s="838"/>
      <c r="D63" s="833"/>
      <c r="E63" s="834"/>
      <c r="F63" s="835"/>
      <c r="G63" s="836"/>
      <c r="I63" s="716"/>
      <c r="J63" s="717"/>
      <c r="K63" s="718"/>
      <c r="L63" s="719"/>
      <c r="M63" s="720"/>
      <c r="N63" s="721"/>
      <c r="O63" s="722"/>
      <c r="P63" s="722"/>
      <c r="Q63" s="722"/>
      <c r="R63" s="722"/>
    </row>
    <row r="64" spans="1:18" ht="89.25">
      <c r="A64" s="693">
        <f>COUNT($A$8:A63)+1</f>
        <v>13</v>
      </c>
      <c r="B64" s="837" t="s">
        <v>3345</v>
      </c>
      <c r="C64" s="1176"/>
      <c r="D64" s="833" t="s">
        <v>380</v>
      </c>
      <c r="E64" s="834">
        <v>1</v>
      </c>
      <c r="F64" s="835">
        <v>0</v>
      </c>
      <c r="G64" s="836">
        <f>E64*F64</f>
        <v>0</v>
      </c>
      <c r="I64" s="716"/>
      <c r="J64" s="717"/>
      <c r="K64" s="718"/>
      <c r="L64" s="719"/>
      <c r="M64" s="720"/>
      <c r="N64" s="721"/>
      <c r="O64" s="722"/>
      <c r="P64" s="722"/>
      <c r="Q64" s="722"/>
      <c r="R64" s="722"/>
    </row>
    <row r="65" spans="1:18">
      <c r="A65" s="827"/>
      <c r="B65" s="838"/>
      <c r="C65" s="1177"/>
      <c r="D65" s="833"/>
      <c r="E65" s="834"/>
      <c r="F65" s="835"/>
      <c r="G65" s="836"/>
      <c r="I65" s="716"/>
      <c r="J65" s="717"/>
      <c r="K65" s="718"/>
      <c r="L65" s="719"/>
      <c r="M65" s="720"/>
      <c r="N65" s="721"/>
      <c r="O65" s="722"/>
      <c r="P65" s="722"/>
      <c r="Q65" s="722"/>
      <c r="R65" s="722"/>
    </row>
    <row r="66" spans="1:18" ht="114.75">
      <c r="A66" s="693">
        <f>COUNT($A$8:A65)+1</f>
        <v>14</v>
      </c>
      <c r="B66" s="837" t="s">
        <v>3346</v>
      </c>
      <c r="C66" s="1176"/>
      <c r="D66" s="833" t="s">
        <v>380</v>
      </c>
      <c r="E66" s="834">
        <v>1</v>
      </c>
      <c r="F66" s="835">
        <v>0</v>
      </c>
      <c r="G66" s="836">
        <f>E66*F66</f>
        <v>0</v>
      </c>
      <c r="I66" s="716"/>
      <c r="J66" s="717"/>
      <c r="K66" s="718"/>
      <c r="L66" s="719"/>
      <c r="M66" s="720"/>
      <c r="N66" s="721"/>
      <c r="O66" s="722"/>
      <c r="P66" s="722"/>
      <c r="Q66" s="722"/>
      <c r="R66" s="722"/>
    </row>
    <row r="67" spans="1:18">
      <c r="A67" s="827"/>
      <c r="B67" s="838"/>
      <c r="C67" s="1177"/>
      <c r="D67" s="833"/>
      <c r="E67" s="834"/>
      <c r="F67" s="835"/>
      <c r="G67" s="836"/>
      <c r="I67" s="716"/>
      <c r="J67" s="717"/>
      <c r="K67" s="718"/>
      <c r="L67" s="719"/>
      <c r="M67" s="720"/>
      <c r="N67" s="721"/>
      <c r="O67" s="722"/>
      <c r="P67" s="722"/>
      <c r="Q67" s="722"/>
      <c r="R67" s="722"/>
    </row>
    <row r="68" spans="1:18" ht="114.75">
      <c r="A68" s="693">
        <f>COUNT($A$8:A67)+1</f>
        <v>15</v>
      </c>
      <c r="B68" s="837" t="s">
        <v>1702</v>
      </c>
      <c r="C68" s="1176"/>
      <c r="D68" s="833" t="s">
        <v>380</v>
      </c>
      <c r="E68" s="834">
        <v>1</v>
      </c>
      <c r="F68" s="835">
        <v>0</v>
      </c>
      <c r="G68" s="836">
        <f>E68*F68</f>
        <v>0</v>
      </c>
      <c r="I68" s="716"/>
      <c r="J68" s="717"/>
      <c r="K68" s="718"/>
      <c r="L68" s="719"/>
      <c r="M68" s="720"/>
      <c r="N68" s="721"/>
      <c r="O68" s="722"/>
      <c r="P68" s="722"/>
      <c r="Q68" s="722"/>
      <c r="R68" s="722"/>
    </row>
    <row r="69" spans="1:18">
      <c r="A69" s="827"/>
      <c r="B69" s="838"/>
      <c r="C69" s="1177"/>
      <c r="D69" s="833"/>
      <c r="E69" s="834"/>
      <c r="F69" s="835"/>
      <c r="G69" s="836"/>
      <c r="I69" s="716"/>
      <c r="J69" s="717"/>
      <c r="K69" s="718"/>
      <c r="L69" s="719"/>
      <c r="M69" s="720"/>
      <c r="N69" s="721"/>
      <c r="O69" s="722"/>
      <c r="P69" s="722"/>
      <c r="Q69" s="722"/>
      <c r="R69" s="722"/>
    </row>
    <row r="70" spans="1:18" ht="102">
      <c r="A70" s="693">
        <f>COUNT($A$8:A69)+1</f>
        <v>16</v>
      </c>
      <c r="B70" s="837" t="s">
        <v>1701</v>
      </c>
      <c r="C70" s="1176"/>
      <c r="D70" s="833" t="s">
        <v>380</v>
      </c>
      <c r="E70" s="834">
        <v>1</v>
      </c>
      <c r="F70" s="835">
        <v>0</v>
      </c>
      <c r="G70" s="836">
        <f>E70*F70</f>
        <v>0</v>
      </c>
      <c r="I70" s="716"/>
      <c r="J70" s="717"/>
      <c r="K70" s="718"/>
      <c r="L70" s="719"/>
      <c r="M70" s="720"/>
      <c r="N70" s="721"/>
      <c r="O70" s="722"/>
      <c r="P70" s="722"/>
      <c r="Q70" s="722"/>
      <c r="R70" s="722"/>
    </row>
    <row r="71" spans="1:18">
      <c r="A71" s="827"/>
      <c r="B71" s="839"/>
      <c r="C71" s="1178"/>
      <c r="D71" s="833"/>
      <c r="E71" s="834"/>
      <c r="F71" s="835"/>
      <c r="G71" s="836"/>
      <c r="I71" s="716"/>
      <c r="J71" s="717"/>
      <c r="K71" s="718"/>
      <c r="L71" s="719"/>
      <c r="M71" s="720"/>
      <c r="N71" s="721"/>
      <c r="O71" s="722"/>
      <c r="P71" s="722"/>
      <c r="Q71" s="722"/>
      <c r="R71" s="722"/>
    </row>
    <row r="72" spans="1:18" ht="127.5">
      <c r="A72" s="693">
        <f>COUNT($A$8:A71)+1</f>
        <v>17</v>
      </c>
      <c r="B72" s="837" t="s">
        <v>1700</v>
      </c>
      <c r="C72" s="1176"/>
      <c r="D72" s="833" t="s">
        <v>380</v>
      </c>
      <c r="E72" s="834">
        <v>1</v>
      </c>
      <c r="F72" s="835">
        <v>0</v>
      </c>
      <c r="G72" s="836">
        <f>E72*F72</f>
        <v>0</v>
      </c>
      <c r="I72" s="716"/>
      <c r="J72" s="717"/>
      <c r="K72" s="718"/>
      <c r="L72" s="719"/>
      <c r="M72" s="720"/>
      <c r="N72" s="721"/>
      <c r="O72" s="722"/>
      <c r="P72" s="722"/>
      <c r="Q72" s="722"/>
      <c r="R72" s="722"/>
    </row>
    <row r="73" spans="1:18">
      <c r="A73" s="827"/>
      <c r="B73" s="839"/>
      <c r="C73" s="1178"/>
      <c r="D73" s="833"/>
      <c r="E73" s="834"/>
      <c r="F73" s="835"/>
      <c r="G73" s="836"/>
      <c r="I73" s="716"/>
      <c r="J73" s="717"/>
      <c r="K73" s="718"/>
      <c r="L73" s="719"/>
      <c r="M73" s="720"/>
      <c r="N73" s="721"/>
      <c r="O73" s="722"/>
      <c r="P73" s="722"/>
      <c r="Q73" s="722"/>
      <c r="R73" s="722"/>
    </row>
    <row r="74" spans="1:18" ht="102">
      <c r="A74" s="693">
        <f>COUNT($A$8:A73)+1</f>
        <v>18</v>
      </c>
      <c r="B74" s="837" t="s">
        <v>4085</v>
      </c>
      <c r="C74" s="1176"/>
      <c r="D74" s="833" t="s">
        <v>380</v>
      </c>
      <c r="E74" s="834">
        <v>1</v>
      </c>
      <c r="F74" s="835">
        <v>0</v>
      </c>
      <c r="G74" s="836">
        <f>E74*F74</f>
        <v>0</v>
      </c>
      <c r="I74" s="716"/>
      <c r="J74" s="717"/>
      <c r="K74" s="718"/>
      <c r="L74" s="719"/>
      <c r="M74" s="720"/>
      <c r="N74" s="721"/>
      <c r="O74" s="722"/>
      <c r="P74" s="722"/>
      <c r="Q74" s="722"/>
      <c r="R74" s="722"/>
    </row>
    <row r="75" spans="1:18">
      <c r="A75" s="827"/>
      <c r="B75" s="838"/>
      <c r="C75" s="1177"/>
      <c r="D75" s="833"/>
      <c r="E75" s="834"/>
      <c r="F75" s="835"/>
      <c r="G75" s="836"/>
      <c r="I75" s="716"/>
      <c r="J75" s="717"/>
      <c r="K75" s="718"/>
      <c r="L75" s="719"/>
      <c r="M75" s="720"/>
      <c r="N75" s="721"/>
      <c r="O75" s="722"/>
      <c r="P75" s="722"/>
      <c r="Q75" s="722"/>
      <c r="R75" s="722"/>
    </row>
    <row r="76" spans="1:18" ht="102">
      <c r="A76" s="693">
        <f>COUNT($A$8:A75)+1</f>
        <v>19</v>
      </c>
      <c r="B76" s="837" t="s">
        <v>1699</v>
      </c>
      <c r="C76" s="1176"/>
      <c r="D76" s="833" t="s">
        <v>380</v>
      </c>
      <c r="E76" s="834">
        <v>1</v>
      </c>
      <c r="F76" s="835">
        <v>0</v>
      </c>
      <c r="G76" s="836">
        <f>E76*F76</f>
        <v>0</v>
      </c>
      <c r="I76" s="716"/>
      <c r="J76" s="717"/>
      <c r="K76" s="718"/>
      <c r="L76" s="719"/>
      <c r="M76" s="720"/>
      <c r="N76" s="721"/>
      <c r="O76" s="722"/>
      <c r="P76" s="722"/>
      <c r="Q76" s="722"/>
      <c r="R76" s="722"/>
    </row>
    <row r="77" spans="1:18">
      <c r="A77" s="827"/>
      <c r="B77" s="838"/>
      <c r="C77" s="1177"/>
      <c r="D77" s="833"/>
      <c r="E77" s="834"/>
      <c r="F77" s="835"/>
      <c r="G77" s="836"/>
      <c r="I77" s="716"/>
      <c r="J77" s="717"/>
      <c r="K77" s="718"/>
      <c r="L77" s="719"/>
      <c r="M77" s="720"/>
      <c r="N77" s="721"/>
      <c r="O77" s="722"/>
      <c r="P77" s="722"/>
      <c r="Q77" s="722"/>
      <c r="R77" s="722"/>
    </row>
    <row r="78" spans="1:18" ht="38.25">
      <c r="A78" s="693">
        <f>COUNT($A$8:A77)+1</f>
        <v>20</v>
      </c>
      <c r="B78" s="837" t="s">
        <v>1698</v>
      </c>
      <c r="C78" s="1176"/>
      <c r="D78" s="833" t="s">
        <v>380</v>
      </c>
      <c r="E78" s="834">
        <v>1</v>
      </c>
      <c r="F78" s="835">
        <v>0</v>
      </c>
      <c r="G78" s="836">
        <f>E78*F78</f>
        <v>0</v>
      </c>
      <c r="I78" s="716"/>
      <c r="J78" s="717"/>
      <c r="K78" s="718"/>
      <c r="L78" s="719"/>
      <c r="M78" s="720"/>
      <c r="N78" s="721"/>
      <c r="O78" s="722"/>
      <c r="P78" s="722"/>
      <c r="Q78" s="722"/>
      <c r="R78" s="722"/>
    </row>
    <row r="79" spans="1:18">
      <c r="A79" s="827"/>
      <c r="B79" s="838"/>
      <c r="C79" s="838"/>
      <c r="D79" s="833"/>
      <c r="E79" s="834"/>
      <c r="F79" s="835"/>
      <c r="G79" s="836"/>
      <c r="I79" s="716"/>
      <c r="J79" s="717"/>
      <c r="K79" s="718"/>
      <c r="L79" s="719"/>
      <c r="M79" s="720"/>
      <c r="N79" s="721"/>
      <c r="O79" s="722"/>
      <c r="P79" s="722"/>
      <c r="Q79" s="722"/>
      <c r="R79" s="722"/>
    </row>
    <row r="80" spans="1:18">
      <c r="A80" s="827"/>
      <c r="B80" s="828" t="s">
        <v>1697</v>
      </c>
      <c r="C80" s="828"/>
      <c r="D80" s="829"/>
      <c r="E80" s="830"/>
      <c r="F80" s="831"/>
      <c r="G80" s="829">
        <f>SUM(G82:G320)</f>
        <v>0</v>
      </c>
      <c r="I80" s="716"/>
      <c r="J80" s="717"/>
      <c r="K80" s="718"/>
      <c r="L80" s="719"/>
      <c r="M80" s="720"/>
      <c r="N80" s="721"/>
      <c r="O80" s="722"/>
      <c r="P80" s="722"/>
      <c r="Q80" s="722"/>
      <c r="R80" s="722"/>
    </row>
    <row r="81" spans="1:18">
      <c r="A81" s="827"/>
      <c r="B81" s="839"/>
      <c r="C81" s="839"/>
      <c r="D81" s="833"/>
      <c r="E81" s="834"/>
      <c r="F81" s="835"/>
      <c r="G81" s="836"/>
      <c r="I81" s="716"/>
      <c r="J81" s="717"/>
      <c r="K81" s="718"/>
      <c r="L81" s="719"/>
      <c r="M81" s="720"/>
      <c r="N81" s="721"/>
      <c r="O81" s="722"/>
      <c r="P81" s="722"/>
      <c r="Q81" s="722"/>
      <c r="R81" s="722"/>
    </row>
    <row r="82" spans="1:18">
      <c r="A82" s="693">
        <f>COUNT($A$8:A81)+1</f>
        <v>21</v>
      </c>
      <c r="B82" s="840" t="s">
        <v>1696</v>
      </c>
      <c r="C82" s="840"/>
      <c r="D82" s="731" t="s">
        <v>296</v>
      </c>
      <c r="E82" s="731">
        <v>2</v>
      </c>
      <c r="F82" s="835">
        <v>0</v>
      </c>
      <c r="G82" s="729">
        <f t="shared" ref="G82" si="1">F82*E82</f>
        <v>0</v>
      </c>
      <c r="I82" s="716"/>
      <c r="J82" s="717"/>
      <c r="K82" s="718"/>
      <c r="L82" s="719"/>
      <c r="M82" s="720"/>
      <c r="N82" s="721"/>
      <c r="O82" s="722"/>
      <c r="P82" s="722"/>
      <c r="Q82" s="722"/>
      <c r="R82" s="722"/>
    </row>
    <row r="83" spans="1:18" ht="89.25">
      <c r="A83" s="693"/>
      <c r="B83" s="841" t="s">
        <v>3347</v>
      </c>
      <c r="C83" s="1179"/>
      <c r="D83" s="731"/>
      <c r="E83" s="731"/>
      <c r="F83" s="697"/>
      <c r="G83" s="729"/>
      <c r="I83" s="716"/>
      <c r="J83" s="717"/>
      <c r="K83" s="718"/>
      <c r="L83" s="719"/>
      <c r="M83" s="720"/>
      <c r="N83" s="721"/>
      <c r="O83" s="722"/>
      <c r="P83" s="722"/>
      <c r="Q83" s="722"/>
      <c r="R83" s="722"/>
    </row>
    <row r="84" spans="1:18" ht="140.25">
      <c r="A84" s="693"/>
      <c r="B84" s="841" t="s">
        <v>3348</v>
      </c>
      <c r="C84" s="1179"/>
      <c r="D84" s="731"/>
      <c r="E84" s="731"/>
      <c r="F84" s="697"/>
      <c r="G84" s="729"/>
      <c r="I84" s="716"/>
      <c r="J84" s="717"/>
      <c r="K84" s="718"/>
      <c r="L84" s="719"/>
      <c r="M84" s="720"/>
      <c r="N84" s="721"/>
      <c r="O84" s="722"/>
      <c r="P84" s="722"/>
      <c r="Q84" s="722"/>
      <c r="R84" s="722"/>
    </row>
    <row r="85" spans="1:18" ht="114.75">
      <c r="A85" s="693"/>
      <c r="B85" s="841" t="s">
        <v>3349</v>
      </c>
      <c r="C85" s="1179"/>
      <c r="D85" s="731"/>
      <c r="E85" s="731"/>
      <c r="F85" s="697"/>
      <c r="G85" s="729"/>
      <c r="I85" s="716"/>
      <c r="J85" s="717"/>
      <c r="K85" s="718"/>
      <c r="L85" s="719"/>
      <c r="M85" s="720"/>
      <c r="N85" s="721"/>
      <c r="O85" s="722"/>
      <c r="P85" s="722"/>
      <c r="Q85" s="722"/>
      <c r="R85" s="722"/>
    </row>
    <row r="86" spans="1:18" ht="89.25">
      <c r="A86" s="693"/>
      <c r="B86" s="841" t="s">
        <v>3350</v>
      </c>
      <c r="C86" s="1179"/>
      <c r="D86" s="731"/>
      <c r="E86" s="731"/>
      <c r="F86" s="697"/>
      <c r="G86" s="729"/>
      <c r="I86" s="716"/>
      <c r="J86" s="717"/>
      <c r="K86" s="718"/>
      <c r="L86" s="719"/>
      <c r="M86" s="720"/>
      <c r="N86" s="721"/>
      <c r="O86" s="722"/>
      <c r="P86" s="722"/>
      <c r="Q86" s="722"/>
      <c r="R86" s="722"/>
    </row>
    <row r="87" spans="1:18" ht="140.25">
      <c r="A87" s="693"/>
      <c r="B87" s="841" t="s">
        <v>3351</v>
      </c>
      <c r="C87" s="1179"/>
      <c r="D87" s="731"/>
      <c r="E87" s="731"/>
      <c r="F87" s="697"/>
      <c r="G87" s="729"/>
      <c r="I87" s="716"/>
      <c r="J87" s="717"/>
      <c r="K87" s="718"/>
      <c r="L87" s="719"/>
      <c r="M87" s="720"/>
      <c r="N87" s="721"/>
      <c r="O87" s="722"/>
      <c r="P87" s="722"/>
      <c r="Q87" s="722"/>
      <c r="R87" s="722"/>
    </row>
    <row r="88" spans="1:18" ht="204">
      <c r="A88" s="693"/>
      <c r="B88" s="841" t="s">
        <v>4086</v>
      </c>
      <c r="C88" s="1179"/>
      <c r="D88" s="731"/>
      <c r="E88" s="731"/>
      <c r="F88" s="697"/>
      <c r="G88" s="729"/>
      <c r="I88" s="716"/>
      <c r="J88" s="717"/>
      <c r="K88" s="718"/>
      <c r="L88" s="719"/>
      <c r="M88" s="720"/>
      <c r="N88" s="721"/>
      <c r="O88" s="722"/>
      <c r="P88" s="722"/>
      <c r="Q88" s="722"/>
      <c r="R88" s="722"/>
    </row>
    <row r="89" spans="1:18" ht="165.75">
      <c r="A89" s="693"/>
      <c r="B89" s="841" t="s">
        <v>4087</v>
      </c>
      <c r="C89" s="1179"/>
      <c r="D89" s="731"/>
      <c r="E89" s="731"/>
      <c r="F89" s="697"/>
      <c r="G89" s="729"/>
      <c r="I89" s="716"/>
      <c r="J89" s="717"/>
      <c r="K89" s="718"/>
      <c r="L89" s="719"/>
      <c r="M89" s="720"/>
      <c r="N89" s="721"/>
      <c r="O89" s="722"/>
      <c r="P89" s="722"/>
      <c r="Q89" s="722"/>
      <c r="R89" s="722"/>
    </row>
    <row r="90" spans="1:18" ht="25.5">
      <c r="A90" s="693"/>
      <c r="B90" s="841" t="s">
        <v>3352</v>
      </c>
      <c r="C90" s="1179"/>
      <c r="D90" s="731"/>
      <c r="E90" s="731"/>
      <c r="F90" s="697"/>
      <c r="G90" s="729"/>
      <c r="I90" s="716"/>
      <c r="J90" s="717"/>
      <c r="K90" s="718"/>
      <c r="L90" s="719"/>
      <c r="M90" s="720"/>
      <c r="N90" s="721"/>
      <c r="O90" s="722"/>
      <c r="P90" s="722"/>
      <c r="Q90" s="722"/>
      <c r="R90" s="722"/>
    </row>
    <row r="91" spans="1:18" ht="114.75">
      <c r="A91" s="693"/>
      <c r="B91" s="841" t="s">
        <v>4088</v>
      </c>
      <c r="C91" s="1179"/>
      <c r="D91" s="731"/>
      <c r="E91" s="731"/>
      <c r="F91" s="697"/>
      <c r="G91" s="729"/>
      <c r="I91" s="716"/>
      <c r="J91" s="717"/>
      <c r="K91" s="718"/>
      <c r="L91" s="719"/>
      <c r="M91" s="720"/>
      <c r="N91" s="721"/>
      <c r="O91" s="722"/>
      <c r="P91" s="722"/>
      <c r="Q91" s="722"/>
      <c r="R91" s="722"/>
    </row>
    <row r="92" spans="1:18" ht="102">
      <c r="A92" s="693"/>
      <c r="B92" s="841" t="s">
        <v>4089</v>
      </c>
      <c r="C92" s="1179"/>
      <c r="D92" s="731"/>
      <c r="E92" s="731"/>
      <c r="F92" s="697"/>
      <c r="G92" s="729"/>
      <c r="I92" s="716"/>
      <c r="J92" s="717"/>
      <c r="K92" s="718"/>
      <c r="L92" s="719"/>
      <c r="M92" s="720"/>
      <c r="N92" s="721"/>
      <c r="O92" s="722"/>
      <c r="P92" s="722"/>
      <c r="Q92" s="722"/>
      <c r="R92" s="722"/>
    </row>
    <row r="93" spans="1:18" ht="25.5">
      <c r="A93" s="693"/>
      <c r="B93" s="841" t="s">
        <v>3353</v>
      </c>
      <c r="C93" s="1179"/>
      <c r="D93" s="731"/>
      <c r="E93" s="731"/>
      <c r="F93" s="697"/>
      <c r="G93" s="729"/>
      <c r="I93" s="716"/>
      <c r="J93" s="717"/>
      <c r="K93" s="718"/>
      <c r="L93" s="719"/>
      <c r="M93" s="720"/>
      <c r="N93" s="721"/>
      <c r="O93" s="722"/>
      <c r="P93" s="722"/>
      <c r="Q93" s="722"/>
      <c r="R93" s="722"/>
    </row>
    <row r="94" spans="1:18" ht="140.25">
      <c r="A94" s="693"/>
      <c r="B94" s="841" t="s">
        <v>4090</v>
      </c>
      <c r="C94" s="1179"/>
      <c r="D94" s="731"/>
      <c r="E94" s="731"/>
      <c r="F94" s="697"/>
      <c r="G94" s="729"/>
      <c r="I94" s="716"/>
      <c r="J94" s="717"/>
      <c r="K94" s="718"/>
      <c r="L94" s="719"/>
      <c r="M94" s="720"/>
      <c r="N94" s="721"/>
      <c r="O94" s="722"/>
      <c r="P94" s="722"/>
      <c r="Q94" s="722"/>
      <c r="R94" s="722"/>
    </row>
    <row r="95" spans="1:18" ht="204">
      <c r="A95" s="693"/>
      <c r="B95" s="841" t="s">
        <v>4091</v>
      </c>
      <c r="C95" s="1179"/>
      <c r="D95" s="731"/>
      <c r="E95" s="731"/>
      <c r="F95" s="697"/>
      <c r="G95" s="729"/>
      <c r="I95" s="716"/>
      <c r="J95" s="717"/>
      <c r="K95" s="718"/>
      <c r="L95" s="719"/>
      <c r="M95" s="720"/>
      <c r="N95" s="721"/>
      <c r="O95" s="722"/>
      <c r="P95" s="722"/>
      <c r="Q95" s="722"/>
      <c r="R95" s="722"/>
    </row>
    <row r="96" spans="1:18" ht="409.5">
      <c r="A96" s="693"/>
      <c r="B96" s="841" t="s">
        <v>4092</v>
      </c>
      <c r="C96" s="1179"/>
      <c r="D96" s="731"/>
      <c r="E96" s="731"/>
      <c r="F96" s="697"/>
      <c r="G96" s="729"/>
      <c r="I96" s="716"/>
      <c r="J96" s="717"/>
      <c r="K96" s="718"/>
      <c r="L96" s="719"/>
      <c r="M96" s="720"/>
      <c r="N96" s="721"/>
      <c r="O96" s="722"/>
      <c r="P96" s="722"/>
      <c r="Q96" s="722"/>
      <c r="R96" s="722"/>
    </row>
    <row r="97" spans="1:18" ht="25.5">
      <c r="A97" s="693"/>
      <c r="B97" s="842" t="s">
        <v>3354</v>
      </c>
      <c r="C97" s="1180"/>
      <c r="D97" s="731"/>
      <c r="E97" s="731"/>
      <c r="F97" s="697"/>
      <c r="G97" s="729"/>
      <c r="I97" s="716"/>
      <c r="J97" s="717"/>
      <c r="K97" s="718"/>
      <c r="L97" s="719"/>
      <c r="M97" s="720"/>
      <c r="N97" s="721"/>
      <c r="O97" s="722"/>
      <c r="P97" s="722"/>
      <c r="Q97" s="722"/>
      <c r="R97" s="722"/>
    </row>
    <row r="98" spans="1:18" ht="38.25">
      <c r="A98" s="693"/>
      <c r="B98" s="843" t="s">
        <v>3355</v>
      </c>
      <c r="C98" s="1181"/>
      <c r="D98" s="731"/>
      <c r="E98" s="731"/>
      <c r="F98" s="697"/>
      <c r="G98" s="729"/>
      <c r="I98" s="716"/>
      <c r="J98" s="717"/>
      <c r="K98" s="718"/>
      <c r="L98" s="719"/>
      <c r="M98" s="720"/>
      <c r="N98" s="721"/>
      <c r="O98" s="722"/>
      <c r="P98" s="722"/>
      <c r="Q98" s="722"/>
      <c r="R98" s="722"/>
    </row>
    <row r="99" spans="1:18" ht="51">
      <c r="A99" s="693"/>
      <c r="B99" s="843" t="s">
        <v>3356</v>
      </c>
      <c r="C99" s="1181"/>
      <c r="D99" s="731"/>
      <c r="E99" s="731"/>
      <c r="F99" s="697"/>
      <c r="G99" s="729"/>
      <c r="I99" s="716"/>
      <c r="J99" s="717"/>
      <c r="K99" s="718"/>
      <c r="L99" s="719"/>
      <c r="M99" s="720"/>
      <c r="N99" s="721"/>
      <c r="O99" s="722"/>
      <c r="P99" s="722"/>
      <c r="Q99" s="722"/>
      <c r="R99" s="722"/>
    </row>
    <row r="100" spans="1:18" ht="38.25">
      <c r="A100" s="693"/>
      <c r="B100" s="843" t="s">
        <v>3357</v>
      </c>
      <c r="C100" s="1181"/>
      <c r="D100" s="731"/>
      <c r="E100" s="731"/>
      <c r="F100" s="697"/>
      <c r="G100" s="729"/>
      <c r="I100" s="716"/>
      <c r="J100" s="717"/>
      <c r="K100" s="718"/>
      <c r="L100" s="719"/>
      <c r="M100" s="720"/>
      <c r="N100" s="721"/>
      <c r="O100" s="722"/>
      <c r="P100" s="722"/>
      <c r="Q100" s="722"/>
      <c r="R100" s="722"/>
    </row>
    <row r="101" spans="1:18" ht="25.5">
      <c r="A101" s="693"/>
      <c r="B101" s="843" t="s">
        <v>3358</v>
      </c>
      <c r="C101" s="1181"/>
      <c r="D101" s="731"/>
      <c r="E101" s="731"/>
      <c r="F101" s="697"/>
      <c r="G101" s="729"/>
      <c r="I101" s="716"/>
      <c r="J101" s="717"/>
      <c r="K101" s="718"/>
      <c r="L101" s="719"/>
      <c r="M101" s="720"/>
      <c r="N101" s="721"/>
      <c r="O101" s="722"/>
      <c r="P101" s="722"/>
      <c r="Q101" s="722"/>
      <c r="R101" s="722"/>
    </row>
    <row r="102" spans="1:18">
      <c r="A102" s="693"/>
      <c r="B102" s="843" t="s">
        <v>3359</v>
      </c>
      <c r="C102" s="1181"/>
      <c r="D102" s="731"/>
      <c r="E102" s="731"/>
      <c r="F102" s="697"/>
      <c r="G102" s="729"/>
      <c r="I102" s="716"/>
      <c r="J102" s="717"/>
      <c r="K102" s="718"/>
      <c r="L102" s="719"/>
      <c r="M102" s="720"/>
      <c r="N102" s="721"/>
      <c r="O102" s="722"/>
      <c r="P102" s="722"/>
      <c r="Q102" s="722"/>
      <c r="R102" s="722"/>
    </row>
    <row r="103" spans="1:18" ht="25.5">
      <c r="A103" s="693"/>
      <c r="B103" s="843" t="s">
        <v>3360</v>
      </c>
      <c r="C103" s="1181"/>
      <c r="D103" s="731"/>
      <c r="E103" s="731"/>
      <c r="F103" s="697"/>
      <c r="G103" s="729"/>
      <c r="I103" s="716"/>
      <c r="J103" s="717"/>
      <c r="K103" s="718"/>
      <c r="L103" s="719"/>
      <c r="M103" s="720"/>
      <c r="N103" s="721"/>
      <c r="O103" s="722"/>
      <c r="P103" s="722"/>
      <c r="Q103" s="722"/>
      <c r="R103" s="722"/>
    </row>
    <row r="104" spans="1:18" ht="38.25">
      <c r="A104" s="693"/>
      <c r="B104" s="843" t="s">
        <v>3361</v>
      </c>
      <c r="C104" s="1181"/>
      <c r="D104" s="731"/>
      <c r="E104" s="731"/>
      <c r="F104" s="697"/>
      <c r="G104" s="729"/>
      <c r="I104" s="716"/>
      <c r="J104" s="717"/>
      <c r="K104" s="718"/>
      <c r="L104" s="719"/>
      <c r="M104" s="720"/>
      <c r="N104" s="721"/>
      <c r="O104" s="722"/>
      <c r="P104" s="722"/>
      <c r="Q104" s="722"/>
      <c r="R104" s="722"/>
    </row>
    <row r="105" spans="1:18" ht="25.5">
      <c r="A105" s="693"/>
      <c r="B105" s="843" t="s">
        <v>3362</v>
      </c>
      <c r="C105" s="1181"/>
      <c r="D105" s="731"/>
      <c r="E105" s="731"/>
      <c r="F105" s="697"/>
      <c r="G105" s="729"/>
      <c r="I105" s="716"/>
      <c r="J105" s="717"/>
      <c r="K105" s="718"/>
      <c r="L105" s="719"/>
      <c r="M105" s="720"/>
      <c r="N105" s="721"/>
      <c r="O105" s="722"/>
      <c r="P105" s="722"/>
      <c r="Q105" s="722"/>
      <c r="R105" s="722"/>
    </row>
    <row r="106" spans="1:18" ht="51">
      <c r="A106" s="693"/>
      <c r="B106" s="842" t="s">
        <v>3363</v>
      </c>
      <c r="C106" s="1180"/>
      <c r="D106" s="731"/>
      <c r="E106" s="731"/>
      <c r="F106" s="697"/>
      <c r="G106" s="729"/>
      <c r="I106" s="716"/>
      <c r="J106" s="717"/>
      <c r="K106" s="718"/>
      <c r="L106" s="719"/>
      <c r="M106" s="720"/>
      <c r="N106" s="721"/>
      <c r="O106" s="722"/>
      <c r="P106" s="722"/>
      <c r="Q106" s="722"/>
      <c r="R106" s="722"/>
    </row>
    <row r="107" spans="1:18">
      <c r="A107" s="693"/>
      <c r="B107" s="841" t="s">
        <v>3364</v>
      </c>
      <c r="C107" s="1179"/>
      <c r="D107" s="731"/>
      <c r="E107" s="731"/>
      <c r="F107" s="697"/>
      <c r="G107" s="729"/>
      <c r="I107" s="716"/>
      <c r="J107" s="717"/>
      <c r="K107" s="718"/>
      <c r="L107" s="719"/>
      <c r="M107" s="720"/>
      <c r="N107" s="721"/>
      <c r="O107" s="722"/>
      <c r="P107" s="722"/>
      <c r="Q107" s="722"/>
      <c r="R107" s="722"/>
    </row>
    <row r="108" spans="1:18">
      <c r="A108" s="693"/>
      <c r="B108" s="841" t="s">
        <v>3365</v>
      </c>
      <c r="C108" s="1179"/>
      <c r="D108" s="731"/>
      <c r="E108" s="731"/>
      <c r="F108" s="697"/>
      <c r="G108" s="729"/>
      <c r="I108" s="716"/>
      <c r="J108" s="717"/>
      <c r="K108" s="718"/>
      <c r="L108" s="719"/>
      <c r="M108" s="720"/>
      <c r="N108" s="721"/>
      <c r="O108" s="722"/>
      <c r="P108" s="722"/>
      <c r="Q108" s="722"/>
      <c r="R108" s="722"/>
    </row>
    <row r="109" spans="1:18">
      <c r="A109" s="693"/>
      <c r="B109" s="841" t="s">
        <v>3366</v>
      </c>
      <c r="C109" s="1179"/>
      <c r="D109" s="731"/>
      <c r="E109" s="731"/>
      <c r="F109" s="697"/>
      <c r="G109" s="729"/>
      <c r="I109" s="716"/>
      <c r="J109" s="717"/>
      <c r="K109" s="718"/>
      <c r="L109" s="719"/>
      <c r="M109" s="720"/>
      <c r="N109" s="721"/>
      <c r="O109" s="722"/>
      <c r="P109" s="722"/>
      <c r="Q109" s="722"/>
      <c r="R109" s="722"/>
    </row>
    <row r="110" spans="1:18">
      <c r="A110" s="693"/>
      <c r="B110" s="841" t="s">
        <v>3367</v>
      </c>
      <c r="C110" s="1179"/>
      <c r="D110" s="731"/>
      <c r="E110" s="731"/>
      <c r="F110" s="697"/>
      <c r="G110" s="729"/>
      <c r="I110" s="716"/>
      <c r="J110" s="717"/>
      <c r="K110" s="718"/>
      <c r="L110" s="719"/>
      <c r="M110" s="720"/>
      <c r="N110" s="721"/>
      <c r="O110" s="722"/>
      <c r="P110" s="722"/>
      <c r="Q110" s="722"/>
      <c r="R110" s="722"/>
    </row>
    <row r="111" spans="1:18">
      <c r="A111" s="693"/>
      <c r="B111" s="841" t="s">
        <v>3368</v>
      </c>
      <c r="C111" s="1179"/>
      <c r="D111" s="731"/>
      <c r="E111" s="731"/>
      <c r="F111" s="697"/>
      <c r="G111" s="729"/>
      <c r="I111" s="716"/>
      <c r="J111" s="717"/>
      <c r="K111" s="718"/>
      <c r="L111" s="719"/>
      <c r="M111" s="720"/>
      <c r="N111" s="721"/>
      <c r="O111" s="722"/>
      <c r="P111" s="722"/>
      <c r="Q111" s="722"/>
      <c r="R111" s="722"/>
    </row>
    <row r="112" spans="1:18">
      <c r="A112" s="693"/>
      <c r="B112" s="841" t="s">
        <v>3369</v>
      </c>
      <c r="C112" s="1179"/>
      <c r="D112" s="731"/>
      <c r="E112" s="731"/>
      <c r="F112" s="697"/>
      <c r="G112" s="729"/>
      <c r="I112" s="716"/>
      <c r="J112" s="717"/>
      <c r="K112" s="718"/>
      <c r="L112" s="719"/>
      <c r="M112" s="720"/>
      <c r="N112" s="721"/>
      <c r="O112" s="722"/>
      <c r="P112" s="722"/>
      <c r="Q112" s="722"/>
      <c r="R112" s="722"/>
    </row>
    <row r="113" spans="1:18">
      <c r="A113" s="693"/>
      <c r="B113" s="841" t="s">
        <v>3370</v>
      </c>
      <c r="C113" s="1179"/>
      <c r="D113" s="731"/>
      <c r="E113" s="731"/>
      <c r="F113" s="697"/>
      <c r="G113" s="729"/>
      <c r="I113" s="716"/>
      <c r="J113" s="717"/>
      <c r="K113" s="718"/>
      <c r="L113" s="719"/>
      <c r="M113" s="720"/>
      <c r="N113" s="721"/>
      <c r="O113" s="722"/>
      <c r="P113" s="722"/>
      <c r="Q113" s="722"/>
      <c r="R113" s="722"/>
    </row>
    <row r="114" spans="1:18" ht="25.5">
      <c r="A114" s="693"/>
      <c r="B114" s="841" t="s">
        <v>3371</v>
      </c>
      <c r="C114" s="1179"/>
      <c r="D114" s="731"/>
      <c r="E114" s="731"/>
      <c r="F114" s="697"/>
      <c r="G114" s="729"/>
      <c r="I114" s="716"/>
      <c r="J114" s="717"/>
      <c r="K114" s="718"/>
      <c r="L114" s="719"/>
      <c r="M114" s="720"/>
      <c r="N114" s="721"/>
      <c r="O114" s="722"/>
      <c r="P114" s="722"/>
      <c r="Q114" s="722"/>
      <c r="R114" s="722"/>
    </row>
    <row r="115" spans="1:18">
      <c r="A115" s="693"/>
      <c r="B115" s="841" t="s">
        <v>3372</v>
      </c>
      <c r="C115" s="1179"/>
      <c r="D115" s="731"/>
      <c r="E115" s="731"/>
      <c r="F115" s="697"/>
      <c r="G115" s="729"/>
      <c r="I115" s="716"/>
      <c r="J115" s="717"/>
      <c r="K115" s="718"/>
      <c r="L115" s="719"/>
      <c r="M115" s="720"/>
      <c r="N115" s="721"/>
      <c r="O115" s="722"/>
      <c r="P115" s="722"/>
      <c r="Q115" s="722"/>
      <c r="R115" s="722"/>
    </row>
    <row r="116" spans="1:18" ht="25.5">
      <c r="A116" s="693"/>
      <c r="B116" s="841" t="s">
        <v>3373</v>
      </c>
      <c r="C116" s="1179"/>
      <c r="D116" s="731"/>
      <c r="E116" s="731"/>
      <c r="F116" s="697"/>
      <c r="G116" s="729"/>
      <c r="I116" s="716"/>
      <c r="J116" s="717"/>
      <c r="K116" s="718"/>
      <c r="L116" s="719"/>
      <c r="M116" s="720"/>
      <c r="N116" s="721"/>
      <c r="O116" s="722"/>
      <c r="P116" s="722"/>
      <c r="Q116" s="722"/>
      <c r="R116" s="722"/>
    </row>
    <row r="117" spans="1:18" ht="25.5">
      <c r="A117" s="693"/>
      <c r="B117" s="841" t="s">
        <v>3374</v>
      </c>
      <c r="C117" s="1179"/>
      <c r="D117" s="731"/>
      <c r="E117" s="731"/>
      <c r="F117" s="697"/>
      <c r="G117" s="729"/>
      <c r="I117" s="716"/>
      <c r="J117" s="717"/>
      <c r="K117" s="718"/>
      <c r="L117" s="719"/>
      <c r="M117" s="720"/>
      <c r="N117" s="721"/>
      <c r="O117" s="722"/>
      <c r="P117" s="722"/>
      <c r="Q117" s="722"/>
      <c r="R117" s="722"/>
    </row>
    <row r="118" spans="1:18" ht="25.5">
      <c r="A118" s="693"/>
      <c r="B118" s="841" t="s">
        <v>3375</v>
      </c>
      <c r="C118" s="1179"/>
      <c r="D118" s="731"/>
      <c r="E118" s="731"/>
      <c r="F118" s="697"/>
      <c r="G118" s="729"/>
      <c r="I118" s="716"/>
      <c r="J118" s="717"/>
      <c r="K118" s="718"/>
      <c r="L118" s="719"/>
      <c r="M118" s="720"/>
      <c r="N118" s="721"/>
      <c r="O118" s="722"/>
      <c r="P118" s="722"/>
      <c r="Q118" s="722"/>
      <c r="R118" s="722"/>
    </row>
    <row r="119" spans="1:18">
      <c r="A119" s="693"/>
      <c r="B119" s="842" t="s">
        <v>3376</v>
      </c>
      <c r="C119" s="1180"/>
      <c r="D119" s="731"/>
      <c r="E119" s="731"/>
      <c r="F119" s="697"/>
      <c r="G119" s="729"/>
      <c r="I119" s="716"/>
      <c r="J119" s="717"/>
      <c r="K119" s="718"/>
      <c r="L119" s="719"/>
      <c r="M119" s="720"/>
      <c r="N119" s="721"/>
      <c r="O119" s="722"/>
      <c r="P119" s="722"/>
      <c r="Q119" s="722"/>
      <c r="R119" s="722"/>
    </row>
    <row r="120" spans="1:18">
      <c r="A120" s="693"/>
      <c r="B120" s="841" t="s">
        <v>3377</v>
      </c>
      <c r="C120" s="1179"/>
      <c r="D120" s="731"/>
      <c r="E120" s="731"/>
      <c r="F120" s="697"/>
      <c r="G120" s="729"/>
      <c r="I120" s="716"/>
      <c r="J120" s="717"/>
      <c r="K120" s="718"/>
      <c r="L120" s="719"/>
      <c r="M120" s="720"/>
      <c r="N120" s="721"/>
      <c r="O120" s="722"/>
      <c r="P120" s="722"/>
      <c r="Q120" s="722"/>
      <c r="R120" s="722"/>
    </row>
    <row r="121" spans="1:18" ht="25.5">
      <c r="A121" s="693"/>
      <c r="B121" s="841" t="s">
        <v>3378</v>
      </c>
      <c r="C121" s="1179"/>
      <c r="D121" s="731"/>
      <c r="E121" s="731"/>
      <c r="F121" s="697"/>
      <c r="G121" s="729"/>
      <c r="I121" s="716"/>
      <c r="J121" s="717"/>
      <c r="K121" s="718"/>
      <c r="L121" s="719"/>
      <c r="M121" s="720"/>
      <c r="N121" s="721"/>
      <c r="O121" s="722"/>
      <c r="P121" s="722"/>
      <c r="Q121" s="722"/>
      <c r="R121" s="722"/>
    </row>
    <row r="122" spans="1:18" ht="25.5">
      <c r="A122" s="693"/>
      <c r="B122" s="841" t="s">
        <v>3379</v>
      </c>
      <c r="C122" s="1179"/>
      <c r="D122" s="731"/>
      <c r="E122" s="731"/>
      <c r="F122" s="697"/>
      <c r="G122" s="729"/>
      <c r="I122" s="716"/>
      <c r="J122" s="717"/>
      <c r="K122" s="718"/>
      <c r="L122" s="719"/>
      <c r="M122" s="720"/>
      <c r="N122" s="721"/>
      <c r="O122" s="722"/>
      <c r="P122" s="722"/>
      <c r="Q122" s="722"/>
      <c r="R122" s="722"/>
    </row>
    <row r="123" spans="1:18">
      <c r="A123" s="693"/>
      <c r="B123" s="842" t="s">
        <v>3380</v>
      </c>
      <c r="C123" s="1180"/>
      <c r="D123" s="731"/>
      <c r="E123" s="731"/>
      <c r="F123" s="697"/>
      <c r="G123" s="729"/>
      <c r="I123" s="716"/>
      <c r="J123" s="717"/>
      <c r="K123" s="718"/>
      <c r="L123" s="719"/>
      <c r="M123" s="720"/>
      <c r="N123" s="721"/>
      <c r="O123" s="722"/>
      <c r="P123" s="722"/>
      <c r="Q123" s="722"/>
      <c r="R123" s="722"/>
    </row>
    <row r="124" spans="1:18">
      <c r="A124" s="693"/>
      <c r="B124" s="841" t="s">
        <v>3381</v>
      </c>
      <c r="C124" s="1179"/>
      <c r="D124" s="731"/>
      <c r="E124" s="731"/>
      <c r="F124" s="697"/>
      <c r="G124" s="729"/>
      <c r="I124" s="716"/>
      <c r="J124" s="717"/>
      <c r="K124" s="718"/>
      <c r="L124" s="719"/>
      <c r="M124" s="720"/>
      <c r="N124" s="721"/>
      <c r="O124" s="722"/>
      <c r="P124" s="722"/>
      <c r="Q124" s="722"/>
      <c r="R124" s="722"/>
    </row>
    <row r="125" spans="1:18" ht="25.5">
      <c r="A125" s="693"/>
      <c r="B125" s="841" t="s">
        <v>3382</v>
      </c>
      <c r="C125" s="1179"/>
      <c r="D125" s="731"/>
      <c r="E125" s="731"/>
      <c r="F125" s="697"/>
      <c r="G125" s="729"/>
      <c r="I125" s="716"/>
      <c r="J125" s="717"/>
      <c r="K125" s="718"/>
      <c r="L125" s="719"/>
      <c r="M125" s="720"/>
      <c r="N125" s="721"/>
      <c r="O125" s="722"/>
      <c r="P125" s="722"/>
      <c r="Q125" s="722"/>
      <c r="R125" s="722"/>
    </row>
    <row r="126" spans="1:18" ht="25.5">
      <c r="A126" s="693"/>
      <c r="B126" s="841" t="s">
        <v>3383</v>
      </c>
      <c r="C126" s="1179"/>
      <c r="D126" s="731"/>
      <c r="E126" s="731"/>
      <c r="F126" s="697"/>
      <c r="G126" s="729"/>
      <c r="I126" s="716"/>
      <c r="J126" s="717"/>
      <c r="K126" s="718"/>
      <c r="L126" s="719"/>
      <c r="M126" s="720"/>
      <c r="N126" s="721"/>
      <c r="O126" s="722"/>
      <c r="P126" s="722"/>
      <c r="Q126" s="722"/>
      <c r="R126" s="722"/>
    </row>
    <row r="127" spans="1:18">
      <c r="A127" s="693"/>
      <c r="B127" s="842" t="s">
        <v>3384</v>
      </c>
      <c r="C127" s="1180"/>
      <c r="D127" s="731"/>
      <c r="E127" s="731"/>
      <c r="F127" s="697"/>
      <c r="G127" s="729"/>
      <c r="I127" s="716"/>
      <c r="J127" s="717"/>
      <c r="K127" s="718"/>
      <c r="L127" s="719"/>
      <c r="M127" s="720"/>
      <c r="N127" s="721"/>
      <c r="O127" s="722"/>
      <c r="P127" s="722"/>
      <c r="Q127" s="722"/>
      <c r="R127" s="722"/>
    </row>
    <row r="128" spans="1:18">
      <c r="A128" s="693"/>
      <c r="B128" s="841" t="s">
        <v>3385</v>
      </c>
      <c r="C128" s="1179"/>
      <c r="D128" s="731"/>
      <c r="E128" s="731"/>
      <c r="F128" s="697"/>
      <c r="G128" s="729"/>
      <c r="I128" s="716"/>
      <c r="J128" s="717"/>
      <c r="K128" s="718"/>
      <c r="L128" s="719"/>
      <c r="M128" s="720"/>
      <c r="N128" s="721"/>
      <c r="O128" s="722"/>
      <c r="P128" s="722"/>
      <c r="Q128" s="722"/>
      <c r="R128" s="722"/>
    </row>
    <row r="129" spans="1:18" ht="25.5">
      <c r="A129" s="693"/>
      <c r="B129" s="841" t="s">
        <v>3386</v>
      </c>
      <c r="C129" s="1179"/>
      <c r="D129" s="731"/>
      <c r="E129" s="731"/>
      <c r="F129" s="697"/>
      <c r="G129" s="729"/>
      <c r="I129" s="716"/>
      <c r="J129" s="717"/>
      <c r="K129" s="718"/>
      <c r="L129" s="719"/>
      <c r="M129" s="720"/>
      <c r="N129" s="721"/>
      <c r="O129" s="722"/>
      <c r="P129" s="722"/>
      <c r="Q129" s="722"/>
      <c r="R129" s="722"/>
    </row>
    <row r="130" spans="1:18" ht="25.5">
      <c r="A130" s="693"/>
      <c r="B130" s="841" t="s">
        <v>3379</v>
      </c>
      <c r="C130" s="1179"/>
      <c r="D130" s="731"/>
      <c r="E130" s="731"/>
      <c r="F130" s="697"/>
      <c r="G130" s="729"/>
      <c r="I130" s="716"/>
      <c r="J130" s="717"/>
      <c r="K130" s="718"/>
      <c r="L130" s="719"/>
      <c r="M130" s="720"/>
      <c r="N130" s="721"/>
      <c r="O130" s="722"/>
      <c r="P130" s="722"/>
      <c r="Q130" s="722"/>
      <c r="R130" s="722"/>
    </row>
    <row r="131" spans="1:18">
      <c r="A131" s="693"/>
      <c r="B131" s="842" t="s">
        <v>3387</v>
      </c>
      <c r="C131" s="1180"/>
      <c r="D131" s="731"/>
      <c r="E131" s="731"/>
      <c r="F131" s="697"/>
      <c r="G131" s="729"/>
      <c r="I131" s="716"/>
      <c r="J131" s="717"/>
      <c r="K131" s="718"/>
      <c r="L131" s="719"/>
      <c r="M131" s="720"/>
      <c r="N131" s="721"/>
      <c r="O131" s="722"/>
      <c r="P131" s="722"/>
      <c r="Q131" s="722"/>
      <c r="R131" s="722"/>
    </row>
    <row r="132" spans="1:18">
      <c r="A132" s="693"/>
      <c r="B132" s="841" t="s">
        <v>3388</v>
      </c>
      <c r="C132" s="1179"/>
      <c r="D132" s="731"/>
      <c r="E132" s="731"/>
      <c r="F132" s="697"/>
      <c r="G132" s="729"/>
      <c r="I132" s="716"/>
      <c r="J132" s="717"/>
      <c r="K132" s="718"/>
      <c r="L132" s="719"/>
      <c r="M132" s="720"/>
      <c r="N132" s="721"/>
      <c r="O132" s="722"/>
      <c r="P132" s="722"/>
      <c r="Q132" s="722"/>
      <c r="R132" s="722"/>
    </row>
    <row r="133" spans="1:18">
      <c r="A133" s="693"/>
      <c r="B133" s="841" t="s">
        <v>3389</v>
      </c>
      <c r="C133" s="1179"/>
      <c r="D133" s="731"/>
      <c r="E133" s="731"/>
      <c r="F133" s="697"/>
      <c r="G133" s="729"/>
      <c r="I133" s="716"/>
      <c r="J133" s="717"/>
      <c r="K133" s="718"/>
      <c r="L133" s="719"/>
      <c r="M133" s="720"/>
      <c r="N133" s="721"/>
      <c r="O133" s="722"/>
      <c r="P133" s="722"/>
      <c r="Q133" s="722"/>
      <c r="R133" s="722"/>
    </row>
    <row r="134" spans="1:18" ht="25.5">
      <c r="A134" s="693"/>
      <c r="B134" s="841" t="s">
        <v>3390</v>
      </c>
      <c r="C134" s="1179"/>
      <c r="D134" s="731"/>
      <c r="E134" s="731"/>
      <c r="F134" s="697"/>
      <c r="G134" s="729"/>
      <c r="I134" s="716"/>
      <c r="J134" s="717"/>
      <c r="K134" s="718"/>
      <c r="L134" s="719"/>
      <c r="M134" s="720"/>
      <c r="N134" s="721"/>
      <c r="O134" s="722"/>
      <c r="P134" s="722"/>
      <c r="Q134" s="722"/>
      <c r="R134" s="722"/>
    </row>
    <row r="135" spans="1:18">
      <c r="A135" s="693"/>
      <c r="B135" s="841" t="s">
        <v>3391</v>
      </c>
      <c r="C135" s="1179"/>
      <c r="D135" s="731"/>
      <c r="E135" s="731"/>
      <c r="F135" s="697"/>
      <c r="G135" s="729"/>
      <c r="I135" s="716"/>
      <c r="J135" s="717"/>
      <c r="K135" s="718"/>
      <c r="L135" s="719"/>
      <c r="M135" s="720"/>
      <c r="N135" s="721"/>
      <c r="O135" s="722"/>
      <c r="P135" s="722"/>
      <c r="Q135" s="722"/>
      <c r="R135" s="722"/>
    </row>
    <row r="136" spans="1:18">
      <c r="A136" s="693"/>
      <c r="B136" s="841" t="s">
        <v>3392</v>
      </c>
      <c r="C136" s="1179"/>
      <c r="D136" s="731"/>
      <c r="E136" s="731"/>
      <c r="F136" s="697"/>
      <c r="G136" s="729"/>
      <c r="I136" s="716"/>
      <c r="J136" s="717"/>
      <c r="K136" s="718"/>
      <c r="L136" s="719"/>
      <c r="M136" s="720"/>
      <c r="N136" s="721"/>
      <c r="O136" s="722"/>
      <c r="P136" s="722"/>
      <c r="Q136" s="722"/>
      <c r="R136" s="722"/>
    </row>
    <row r="137" spans="1:18">
      <c r="A137" s="693"/>
      <c r="B137" s="841" t="s">
        <v>3393</v>
      </c>
      <c r="C137" s="1179"/>
      <c r="D137" s="731"/>
      <c r="E137" s="731"/>
      <c r="F137" s="697"/>
      <c r="G137" s="729"/>
      <c r="I137" s="716"/>
      <c r="J137" s="717"/>
      <c r="K137" s="718"/>
      <c r="L137" s="719"/>
      <c r="M137" s="720"/>
      <c r="N137" s="721"/>
      <c r="O137" s="722"/>
      <c r="P137" s="722"/>
      <c r="Q137" s="722"/>
      <c r="R137" s="722"/>
    </row>
    <row r="138" spans="1:18">
      <c r="A138" s="693"/>
      <c r="B138" s="842" t="s">
        <v>3394</v>
      </c>
      <c r="C138" s="1180"/>
      <c r="D138" s="731"/>
      <c r="E138" s="731"/>
      <c r="F138" s="697"/>
      <c r="G138" s="729"/>
      <c r="I138" s="716"/>
      <c r="J138" s="717"/>
      <c r="K138" s="718"/>
      <c r="L138" s="719"/>
      <c r="M138" s="720"/>
      <c r="N138" s="721"/>
      <c r="O138" s="722"/>
      <c r="P138" s="722"/>
      <c r="Q138" s="722"/>
      <c r="R138" s="722"/>
    </row>
    <row r="139" spans="1:18">
      <c r="A139" s="693"/>
      <c r="B139" s="841" t="s">
        <v>3395</v>
      </c>
      <c r="C139" s="1179"/>
      <c r="D139" s="731"/>
      <c r="E139" s="731"/>
      <c r="F139" s="697"/>
      <c r="G139" s="729"/>
      <c r="I139" s="716"/>
      <c r="J139" s="717"/>
      <c r="K139" s="718"/>
      <c r="L139" s="719"/>
      <c r="M139" s="720"/>
      <c r="N139" s="721"/>
      <c r="O139" s="722"/>
      <c r="P139" s="722"/>
      <c r="Q139" s="722"/>
      <c r="R139" s="722"/>
    </row>
    <row r="140" spans="1:18">
      <c r="A140" s="693"/>
      <c r="B140" s="841" t="s">
        <v>3396</v>
      </c>
      <c r="C140" s="1179"/>
      <c r="D140" s="731"/>
      <c r="E140" s="731"/>
      <c r="F140" s="697"/>
      <c r="G140" s="729"/>
      <c r="I140" s="716"/>
      <c r="J140" s="717"/>
      <c r="K140" s="718"/>
      <c r="L140" s="719"/>
      <c r="M140" s="720"/>
      <c r="N140" s="721"/>
      <c r="O140" s="722"/>
      <c r="P140" s="722"/>
      <c r="Q140" s="722"/>
      <c r="R140" s="722"/>
    </row>
    <row r="141" spans="1:18">
      <c r="A141" s="693"/>
      <c r="B141" s="841" t="s">
        <v>3397</v>
      </c>
      <c r="C141" s="1179"/>
      <c r="D141" s="731"/>
      <c r="E141" s="731"/>
      <c r="F141" s="697"/>
      <c r="G141" s="729"/>
      <c r="I141" s="716"/>
      <c r="J141" s="717"/>
      <c r="K141" s="718"/>
      <c r="L141" s="719"/>
      <c r="M141" s="720"/>
      <c r="N141" s="721"/>
      <c r="O141" s="722"/>
      <c r="P141" s="722"/>
      <c r="Q141" s="722"/>
      <c r="R141" s="722"/>
    </row>
    <row r="142" spans="1:18">
      <c r="A142" s="693"/>
      <c r="B142" s="841" t="s">
        <v>3398</v>
      </c>
      <c r="C142" s="1179"/>
      <c r="D142" s="731"/>
      <c r="E142" s="731"/>
      <c r="F142" s="697"/>
      <c r="G142" s="729"/>
      <c r="I142" s="716"/>
      <c r="J142" s="717"/>
      <c r="K142" s="718"/>
      <c r="L142" s="719"/>
      <c r="M142" s="720"/>
      <c r="N142" s="721"/>
      <c r="O142" s="722"/>
      <c r="P142" s="722"/>
      <c r="Q142" s="722"/>
      <c r="R142" s="722"/>
    </row>
    <row r="143" spans="1:18">
      <c r="A143" s="693"/>
      <c r="B143" s="842" t="s">
        <v>3399</v>
      </c>
      <c r="C143" s="1180"/>
      <c r="D143" s="731"/>
      <c r="E143" s="731"/>
      <c r="F143" s="697"/>
      <c r="G143" s="729"/>
      <c r="I143" s="716"/>
      <c r="J143" s="717"/>
      <c r="K143" s="718"/>
      <c r="L143" s="719"/>
      <c r="M143" s="720"/>
      <c r="N143" s="721"/>
      <c r="O143" s="722"/>
      <c r="P143" s="722"/>
      <c r="Q143" s="722"/>
      <c r="R143" s="722"/>
    </row>
    <row r="144" spans="1:18" ht="25.5">
      <c r="A144" s="693"/>
      <c r="B144" s="841" t="s">
        <v>3400</v>
      </c>
      <c r="C144" s="1179"/>
      <c r="D144" s="731"/>
      <c r="E144" s="731"/>
      <c r="F144" s="697"/>
      <c r="G144" s="729"/>
      <c r="I144" s="716"/>
      <c r="J144" s="717"/>
      <c r="K144" s="718"/>
      <c r="L144" s="719"/>
      <c r="M144" s="720"/>
      <c r="N144" s="721"/>
      <c r="O144" s="722"/>
      <c r="P144" s="722"/>
      <c r="Q144" s="722"/>
      <c r="R144" s="722"/>
    </row>
    <row r="145" spans="1:18">
      <c r="A145" s="693"/>
      <c r="B145" s="841" t="s">
        <v>3401</v>
      </c>
      <c r="C145" s="1179"/>
      <c r="D145" s="731"/>
      <c r="E145" s="731"/>
      <c r="F145" s="697"/>
      <c r="G145" s="729"/>
      <c r="I145" s="716"/>
      <c r="J145" s="717"/>
      <c r="K145" s="718"/>
      <c r="L145" s="719"/>
      <c r="M145" s="720"/>
      <c r="N145" s="721"/>
      <c r="O145" s="722"/>
      <c r="P145" s="722"/>
      <c r="Q145" s="722"/>
      <c r="R145" s="722"/>
    </row>
    <row r="146" spans="1:18" ht="25.5">
      <c r="A146" s="693"/>
      <c r="B146" s="841" t="s">
        <v>3402</v>
      </c>
      <c r="C146" s="1179"/>
      <c r="D146" s="731"/>
      <c r="E146" s="731"/>
      <c r="F146" s="697"/>
      <c r="G146" s="729"/>
      <c r="I146" s="716"/>
      <c r="J146" s="717"/>
      <c r="K146" s="718"/>
      <c r="L146" s="719"/>
      <c r="M146" s="720"/>
      <c r="N146" s="721"/>
      <c r="O146" s="722"/>
      <c r="P146" s="722"/>
      <c r="Q146" s="722"/>
      <c r="R146" s="722"/>
    </row>
    <row r="147" spans="1:18" ht="25.5">
      <c r="A147" s="693"/>
      <c r="B147" s="841" t="s">
        <v>3403</v>
      </c>
      <c r="C147" s="1179"/>
      <c r="D147" s="731"/>
      <c r="E147" s="731"/>
      <c r="F147" s="697"/>
      <c r="G147" s="729"/>
      <c r="I147" s="716"/>
      <c r="J147" s="717"/>
      <c r="K147" s="718"/>
      <c r="L147" s="719"/>
      <c r="M147" s="720"/>
      <c r="N147" s="721"/>
      <c r="O147" s="722"/>
      <c r="P147" s="722"/>
      <c r="Q147" s="722"/>
      <c r="R147" s="722"/>
    </row>
    <row r="148" spans="1:18">
      <c r="A148" s="693"/>
      <c r="B148" s="842" t="s">
        <v>3404</v>
      </c>
      <c r="C148" s="1180"/>
      <c r="D148" s="731"/>
      <c r="E148" s="731"/>
      <c r="F148" s="697"/>
      <c r="G148" s="729"/>
      <c r="I148" s="716"/>
      <c r="J148" s="717"/>
      <c r="K148" s="718"/>
      <c r="L148" s="719"/>
      <c r="M148" s="720"/>
      <c r="N148" s="721"/>
      <c r="O148" s="722"/>
      <c r="P148" s="722"/>
      <c r="Q148" s="722"/>
      <c r="R148" s="722"/>
    </row>
    <row r="149" spans="1:18">
      <c r="A149" s="693"/>
      <c r="B149" s="844" t="s">
        <v>3405</v>
      </c>
      <c r="C149" s="1182"/>
      <c r="D149" s="731"/>
      <c r="E149" s="731"/>
      <c r="F149" s="697"/>
      <c r="G149" s="729"/>
      <c r="I149" s="716"/>
      <c r="J149" s="717"/>
      <c r="K149" s="718"/>
      <c r="L149" s="719"/>
      <c r="M149" s="720"/>
      <c r="N149" s="721"/>
      <c r="O149" s="722"/>
      <c r="P149" s="722"/>
      <c r="Q149" s="722"/>
      <c r="R149" s="722"/>
    </row>
    <row r="150" spans="1:18">
      <c r="A150" s="693"/>
      <c r="B150" s="844" t="s">
        <v>3406</v>
      </c>
      <c r="C150" s="1182"/>
      <c r="D150" s="731"/>
      <c r="E150" s="731"/>
      <c r="F150" s="697"/>
      <c r="G150" s="729"/>
      <c r="I150" s="716"/>
      <c r="J150" s="717"/>
      <c r="K150" s="718"/>
      <c r="L150" s="719"/>
      <c r="M150" s="720"/>
      <c r="N150" s="721"/>
      <c r="O150" s="722"/>
      <c r="P150" s="722"/>
      <c r="Q150" s="722"/>
      <c r="R150" s="722"/>
    </row>
    <row r="151" spans="1:18">
      <c r="A151" s="693"/>
      <c r="B151" s="822"/>
      <c r="C151" s="1183"/>
      <c r="D151" s="731"/>
      <c r="E151" s="731"/>
      <c r="F151" s="697"/>
      <c r="G151" s="729"/>
      <c r="I151" s="716"/>
      <c r="J151" s="717"/>
      <c r="K151" s="718"/>
      <c r="L151" s="719"/>
      <c r="M151" s="720"/>
      <c r="N151" s="721"/>
      <c r="O151" s="722"/>
      <c r="P151" s="722"/>
      <c r="Q151" s="722"/>
      <c r="R151" s="722"/>
    </row>
    <row r="152" spans="1:18" ht="127.5">
      <c r="A152" s="827">
        <f>COUNT($A$8:A151)+1</f>
        <v>22</v>
      </c>
      <c r="B152" s="837" t="s">
        <v>4093</v>
      </c>
      <c r="C152" s="1176"/>
      <c r="D152" s="833" t="s">
        <v>380</v>
      </c>
      <c r="E152" s="834">
        <v>1</v>
      </c>
      <c r="F152" s="835">
        <v>0</v>
      </c>
      <c r="G152" s="836">
        <f>E152*F152</f>
        <v>0</v>
      </c>
      <c r="I152" s="716"/>
      <c r="J152" s="717"/>
      <c r="K152" s="718"/>
      <c r="L152" s="719"/>
      <c r="M152" s="720"/>
      <c r="N152" s="721"/>
      <c r="O152" s="722"/>
      <c r="P152" s="722"/>
      <c r="Q152" s="722"/>
      <c r="R152" s="722"/>
    </row>
    <row r="153" spans="1:18">
      <c r="A153" s="827"/>
      <c r="B153" s="838"/>
      <c r="C153" s="1177"/>
      <c r="D153" s="833"/>
      <c r="E153" s="834"/>
      <c r="F153" s="835"/>
      <c r="G153" s="836"/>
      <c r="I153" s="716"/>
      <c r="J153" s="717"/>
      <c r="K153" s="718"/>
      <c r="L153" s="719"/>
      <c r="M153" s="720"/>
      <c r="N153" s="721"/>
      <c r="O153" s="722"/>
      <c r="P153" s="722"/>
      <c r="Q153" s="722"/>
      <c r="R153" s="722"/>
    </row>
    <row r="154" spans="1:18" ht="89.25">
      <c r="A154" s="827">
        <f>COUNT($A$8:A153)+1</f>
        <v>23</v>
      </c>
      <c r="B154" s="837" t="s">
        <v>4094</v>
      </c>
      <c r="C154" s="1176"/>
      <c r="D154" s="833" t="s">
        <v>296</v>
      </c>
      <c r="E154" s="834">
        <v>6</v>
      </c>
      <c r="F154" s="835">
        <v>0</v>
      </c>
      <c r="G154" s="836">
        <f>E154*F154</f>
        <v>0</v>
      </c>
      <c r="I154" s="716"/>
      <c r="J154" s="717"/>
      <c r="K154" s="718"/>
      <c r="L154" s="719"/>
      <c r="M154" s="720"/>
      <c r="N154" s="721"/>
      <c r="O154" s="722"/>
      <c r="P154" s="722"/>
      <c r="Q154" s="722"/>
      <c r="R154" s="722"/>
    </row>
    <row r="155" spans="1:18">
      <c r="A155" s="827"/>
      <c r="B155" s="838"/>
      <c r="C155" s="1177"/>
      <c r="D155" s="833"/>
      <c r="E155" s="834"/>
      <c r="F155" s="835"/>
      <c r="G155" s="836"/>
      <c r="I155" s="716"/>
      <c r="J155" s="717"/>
      <c r="K155" s="718"/>
      <c r="L155" s="719"/>
      <c r="M155" s="720"/>
      <c r="N155" s="721"/>
      <c r="O155" s="722"/>
      <c r="P155" s="722"/>
      <c r="Q155" s="722"/>
      <c r="R155" s="722"/>
    </row>
    <row r="156" spans="1:18" ht="89.25">
      <c r="A156" s="827">
        <f>COUNT($A$8:A155)+1</f>
        <v>24</v>
      </c>
      <c r="B156" s="837" t="s">
        <v>4095</v>
      </c>
      <c r="C156" s="1176"/>
      <c r="D156" s="833" t="s">
        <v>296</v>
      </c>
      <c r="E156" s="834">
        <v>4</v>
      </c>
      <c r="F156" s="835">
        <v>0</v>
      </c>
      <c r="G156" s="836">
        <f>E156*F156</f>
        <v>0</v>
      </c>
      <c r="I156" s="716"/>
      <c r="J156" s="717"/>
      <c r="K156" s="718"/>
      <c r="L156" s="719"/>
      <c r="M156" s="720"/>
      <c r="N156" s="721"/>
      <c r="O156" s="722"/>
      <c r="P156" s="722"/>
      <c r="Q156" s="722"/>
      <c r="R156" s="722"/>
    </row>
    <row r="157" spans="1:18">
      <c r="A157" s="827"/>
      <c r="B157" s="838"/>
      <c r="C157" s="1177"/>
      <c r="D157" s="833"/>
      <c r="E157" s="834"/>
      <c r="F157" s="835"/>
      <c r="G157" s="836"/>
      <c r="I157" s="716"/>
      <c r="J157" s="717"/>
      <c r="K157" s="718"/>
      <c r="L157" s="719"/>
      <c r="M157" s="720"/>
      <c r="N157" s="721"/>
      <c r="O157" s="722"/>
      <c r="P157" s="722"/>
      <c r="Q157" s="722"/>
      <c r="R157" s="722"/>
    </row>
    <row r="158" spans="1:18" ht="38.25">
      <c r="A158" s="827">
        <f>COUNT($A$8:A157)+1</f>
        <v>25</v>
      </c>
      <c r="B158" s="837" t="s">
        <v>4096</v>
      </c>
      <c r="C158" s="1176"/>
      <c r="D158" s="833" t="s">
        <v>380</v>
      </c>
      <c r="E158" s="834">
        <v>1</v>
      </c>
      <c r="F158" s="835">
        <v>0</v>
      </c>
      <c r="G158" s="836">
        <f>E158*F158</f>
        <v>0</v>
      </c>
      <c r="I158" s="716"/>
      <c r="J158" s="717"/>
      <c r="K158" s="718"/>
      <c r="L158" s="719"/>
      <c r="M158" s="720"/>
      <c r="N158" s="721"/>
      <c r="O158" s="722"/>
      <c r="P158" s="722"/>
      <c r="Q158" s="722"/>
      <c r="R158" s="722"/>
    </row>
    <row r="159" spans="1:18">
      <c r="A159" s="827"/>
      <c r="B159" s="837" t="s">
        <v>1695</v>
      </c>
      <c r="C159" s="1176"/>
      <c r="D159" s="833"/>
      <c r="E159" s="834"/>
      <c r="F159" s="835"/>
      <c r="G159" s="836"/>
      <c r="I159" s="716"/>
      <c r="J159" s="717"/>
      <c r="K159" s="718"/>
      <c r="L159" s="719"/>
      <c r="M159" s="720"/>
      <c r="N159" s="721"/>
      <c r="O159" s="722"/>
      <c r="P159" s="722"/>
      <c r="Q159" s="722"/>
      <c r="R159" s="722"/>
    </row>
    <row r="160" spans="1:18">
      <c r="A160" s="827"/>
      <c r="B160" s="838"/>
      <c r="C160" s="1177"/>
      <c r="D160" s="833"/>
      <c r="E160" s="834"/>
      <c r="F160" s="835"/>
      <c r="G160" s="836"/>
      <c r="I160" s="716"/>
      <c r="J160" s="717"/>
      <c r="K160" s="718"/>
      <c r="L160" s="719"/>
      <c r="M160" s="720"/>
      <c r="N160" s="721"/>
      <c r="O160" s="722"/>
      <c r="P160" s="722"/>
      <c r="Q160" s="722"/>
      <c r="R160" s="722"/>
    </row>
    <row r="161" spans="1:18" ht="63.75">
      <c r="A161" s="827">
        <f>COUNT($A$8:A160)+1</f>
        <v>26</v>
      </c>
      <c r="B161" s="837" t="s">
        <v>4097</v>
      </c>
      <c r="C161" s="1176"/>
      <c r="D161" s="833" t="s">
        <v>380</v>
      </c>
      <c r="E161" s="834">
        <v>1</v>
      </c>
      <c r="F161" s="835">
        <v>0</v>
      </c>
      <c r="G161" s="836">
        <f>E161*F161</f>
        <v>0</v>
      </c>
      <c r="I161" s="716"/>
      <c r="J161" s="717"/>
      <c r="K161" s="718"/>
      <c r="L161" s="719"/>
      <c r="M161" s="720"/>
      <c r="N161" s="721"/>
      <c r="O161" s="722"/>
      <c r="P161" s="722"/>
      <c r="Q161" s="722"/>
      <c r="R161" s="722"/>
    </row>
    <row r="162" spans="1:18">
      <c r="A162" s="827"/>
      <c r="B162" s="838"/>
      <c r="C162" s="1177"/>
      <c r="D162" s="833"/>
      <c r="E162" s="834"/>
      <c r="F162" s="835"/>
      <c r="G162" s="836"/>
      <c r="I162" s="716"/>
      <c r="J162" s="717"/>
      <c r="K162" s="718"/>
      <c r="L162" s="719"/>
      <c r="M162" s="720"/>
      <c r="N162" s="721"/>
      <c r="O162" s="722"/>
      <c r="P162" s="722"/>
      <c r="Q162" s="722"/>
      <c r="R162" s="722"/>
    </row>
    <row r="163" spans="1:18" ht="51">
      <c r="A163" s="827">
        <f>COUNT($A$8:A162)+1</f>
        <v>27</v>
      </c>
      <c r="B163" s="837" t="s">
        <v>4098</v>
      </c>
      <c r="C163" s="1176"/>
      <c r="D163" s="833" t="s">
        <v>380</v>
      </c>
      <c r="E163" s="834">
        <v>1</v>
      </c>
      <c r="F163" s="835">
        <v>0</v>
      </c>
      <c r="G163" s="836">
        <f>E163*F163</f>
        <v>0</v>
      </c>
      <c r="I163" s="716"/>
      <c r="J163" s="717"/>
      <c r="K163" s="718"/>
      <c r="L163" s="719"/>
      <c r="M163" s="720"/>
      <c r="N163" s="721"/>
      <c r="O163" s="722"/>
      <c r="P163" s="722"/>
      <c r="Q163" s="722"/>
      <c r="R163" s="722"/>
    </row>
    <row r="164" spans="1:18">
      <c r="A164" s="827"/>
      <c r="B164" s="837" t="s">
        <v>1694</v>
      </c>
      <c r="C164" s="1176"/>
      <c r="D164" s="833"/>
      <c r="E164" s="834"/>
      <c r="F164" s="835"/>
      <c r="G164" s="836"/>
      <c r="I164" s="716"/>
      <c r="J164" s="717"/>
      <c r="K164" s="718"/>
      <c r="L164" s="719"/>
      <c r="M164" s="720"/>
      <c r="N164" s="721"/>
      <c r="O164" s="722"/>
      <c r="P164" s="722"/>
      <c r="Q164" s="722"/>
      <c r="R164" s="722"/>
    </row>
    <row r="165" spans="1:18">
      <c r="A165" s="827"/>
      <c r="B165" s="837" t="s">
        <v>1688</v>
      </c>
      <c r="C165" s="1176"/>
      <c r="D165" s="833"/>
      <c r="E165" s="834"/>
      <c r="F165" s="835"/>
      <c r="G165" s="836"/>
      <c r="I165" s="716"/>
      <c r="J165" s="717"/>
      <c r="K165" s="718"/>
      <c r="L165" s="719"/>
      <c r="M165" s="720"/>
      <c r="N165" s="721"/>
      <c r="O165" s="722"/>
      <c r="P165" s="722"/>
      <c r="Q165" s="722"/>
      <c r="R165" s="722"/>
    </row>
    <row r="166" spans="1:18" ht="25.5">
      <c r="A166" s="827"/>
      <c r="B166" s="837" t="s">
        <v>1693</v>
      </c>
      <c r="C166" s="1176"/>
      <c r="D166" s="833"/>
      <c r="E166" s="834"/>
      <c r="F166" s="835"/>
      <c r="G166" s="836"/>
      <c r="I166" s="716"/>
      <c r="J166" s="717"/>
      <c r="K166" s="718"/>
      <c r="L166" s="719"/>
      <c r="M166" s="720"/>
      <c r="N166" s="721"/>
      <c r="O166" s="722"/>
      <c r="P166" s="722"/>
      <c r="Q166" s="722"/>
      <c r="R166" s="722"/>
    </row>
    <row r="167" spans="1:18">
      <c r="A167" s="827"/>
      <c r="B167" s="838"/>
      <c r="C167" s="1177"/>
      <c r="D167" s="833"/>
      <c r="E167" s="834"/>
      <c r="F167" s="835"/>
      <c r="G167" s="836"/>
      <c r="I167" s="716"/>
      <c r="J167" s="717"/>
      <c r="K167" s="718"/>
      <c r="L167" s="719"/>
      <c r="M167" s="720"/>
      <c r="N167" s="721"/>
      <c r="O167" s="722"/>
      <c r="P167" s="722"/>
      <c r="Q167" s="722"/>
      <c r="R167" s="722"/>
    </row>
    <row r="168" spans="1:18" ht="165.75">
      <c r="A168" s="827">
        <f>COUNT($A$8:A167)+1</f>
        <v>28</v>
      </c>
      <c r="B168" s="837" t="s">
        <v>4099</v>
      </c>
      <c r="C168" s="1176"/>
      <c r="D168" s="833" t="s">
        <v>380</v>
      </c>
      <c r="E168" s="834">
        <v>1</v>
      </c>
      <c r="F168" s="835">
        <v>0</v>
      </c>
      <c r="G168" s="836">
        <f>E168*F168</f>
        <v>0</v>
      </c>
      <c r="I168" s="716"/>
      <c r="J168" s="717"/>
      <c r="K168" s="718"/>
      <c r="L168" s="719"/>
      <c r="M168" s="720"/>
      <c r="N168" s="721"/>
      <c r="O168" s="722"/>
      <c r="P168" s="722"/>
      <c r="Q168" s="722"/>
      <c r="R168" s="722"/>
    </row>
    <row r="169" spans="1:18">
      <c r="A169" s="827"/>
      <c r="B169" s="838"/>
      <c r="C169" s="1177"/>
      <c r="D169" s="833"/>
      <c r="E169" s="834"/>
      <c r="F169" s="835"/>
      <c r="G169" s="836"/>
      <c r="I169" s="716"/>
      <c r="J169" s="717"/>
      <c r="K169" s="718"/>
      <c r="L169" s="719"/>
      <c r="M169" s="720"/>
      <c r="N169" s="721"/>
      <c r="O169" s="722"/>
      <c r="P169" s="722"/>
      <c r="Q169" s="722"/>
      <c r="R169" s="722"/>
    </row>
    <row r="170" spans="1:18" ht="89.25">
      <c r="A170" s="827">
        <f>COUNT($A$8:A169)+1</f>
        <v>29</v>
      </c>
      <c r="B170" s="837" t="s">
        <v>4100</v>
      </c>
      <c r="C170" s="1176"/>
      <c r="D170" s="833" t="s">
        <v>296</v>
      </c>
      <c r="E170" s="834">
        <v>4</v>
      </c>
      <c r="F170" s="835">
        <v>0</v>
      </c>
      <c r="G170" s="836">
        <f>E170*F170</f>
        <v>0</v>
      </c>
      <c r="I170" s="716"/>
      <c r="J170" s="717"/>
      <c r="K170" s="718"/>
      <c r="L170" s="719"/>
      <c r="M170" s="720"/>
      <c r="N170" s="721"/>
      <c r="O170" s="722"/>
      <c r="P170" s="722"/>
      <c r="Q170" s="722"/>
      <c r="R170" s="722"/>
    </row>
    <row r="171" spans="1:18">
      <c r="A171" s="827"/>
      <c r="B171" s="838"/>
      <c r="C171" s="1177"/>
      <c r="D171" s="833"/>
      <c r="E171" s="834"/>
      <c r="F171" s="835"/>
      <c r="G171" s="836"/>
      <c r="I171" s="716"/>
      <c r="J171" s="717"/>
      <c r="K171" s="718"/>
      <c r="L171" s="719"/>
      <c r="M171" s="720"/>
      <c r="N171" s="721"/>
      <c r="O171" s="722"/>
      <c r="P171" s="722"/>
      <c r="Q171" s="722"/>
      <c r="R171" s="722"/>
    </row>
    <row r="172" spans="1:18" ht="89.25">
      <c r="A172" s="827">
        <f>COUNT($A$8:A171)+1</f>
        <v>30</v>
      </c>
      <c r="B172" s="837" t="s">
        <v>4101</v>
      </c>
      <c r="C172" s="1176"/>
      <c r="D172" s="833" t="s">
        <v>296</v>
      </c>
      <c r="E172" s="834">
        <v>4</v>
      </c>
      <c r="F172" s="835">
        <v>0</v>
      </c>
      <c r="G172" s="836">
        <f>E172*F172</f>
        <v>0</v>
      </c>
      <c r="I172" s="716"/>
      <c r="J172" s="717"/>
      <c r="K172" s="718"/>
      <c r="L172" s="719"/>
      <c r="M172" s="720"/>
      <c r="N172" s="721"/>
      <c r="O172" s="722"/>
      <c r="P172" s="722"/>
      <c r="Q172" s="722"/>
      <c r="R172" s="722"/>
    </row>
    <row r="173" spans="1:18">
      <c r="A173" s="827"/>
      <c r="B173" s="838"/>
      <c r="C173" s="1177"/>
      <c r="D173" s="833"/>
      <c r="E173" s="834"/>
      <c r="F173" s="835"/>
      <c r="G173" s="836"/>
      <c r="I173" s="716"/>
      <c r="J173" s="717"/>
      <c r="K173" s="718"/>
      <c r="L173" s="719"/>
      <c r="M173" s="720"/>
      <c r="N173" s="721"/>
      <c r="O173" s="722"/>
      <c r="P173" s="722"/>
      <c r="Q173" s="722"/>
      <c r="R173" s="722"/>
    </row>
    <row r="174" spans="1:18" ht="38.25">
      <c r="A174" s="827">
        <f>COUNT($A$8:A173)+1</f>
        <v>31</v>
      </c>
      <c r="B174" s="837" t="s">
        <v>4102</v>
      </c>
      <c r="C174" s="1176"/>
      <c r="D174" s="833" t="s">
        <v>380</v>
      </c>
      <c r="E174" s="834">
        <v>1</v>
      </c>
      <c r="F174" s="835">
        <v>0</v>
      </c>
      <c r="G174" s="836">
        <f>E174*F174</f>
        <v>0</v>
      </c>
      <c r="I174" s="716"/>
      <c r="J174" s="717"/>
      <c r="K174" s="718"/>
      <c r="L174" s="719"/>
      <c r="M174" s="720"/>
      <c r="N174" s="721"/>
      <c r="O174" s="722"/>
      <c r="P174" s="722"/>
      <c r="Q174" s="722"/>
      <c r="R174" s="722"/>
    </row>
    <row r="175" spans="1:18">
      <c r="A175" s="827"/>
      <c r="B175" s="837" t="s">
        <v>1692</v>
      </c>
      <c r="C175" s="1176"/>
      <c r="D175" s="833"/>
      <c r="E175" s="834"/>
      <c r="F175" s="835"/>
      <c r="G175" s="836"/>
      <c r="I175" s="716"/>
      <c r="J175" s="717"/>
      <c r="K175" s="718"/>
      <c r="L175" s="719"/>
      <c r="M175" s="720"/>
      <c r="N175" s="721"/>
      <c r="O175" s="722"/>
      <c r="P175" s="722"/>
      <c r="Q175" s="722"/>
      <c r="R175" s="722"/>
    </row>
    <row r="176" spans="1:18">
      <c r="A176" s="827"/>
      <c r="B176" s="838"/>
      <c r="C176" s="1177"/>
      <c r="D176" s="833"/>
      <c r="E176" s="834"/>
      <c r="F176" s="835"/>
      <c r="G176" s="836"/>
      <c r="I176" s="716"/>
      <c r="J176" s="717"/>
      <c r="K176" s="718"/>
      <c r="L176" s="719"/>
      <c r="M176" s="720"/>
      <c r="N176" s="721"/>
      <c r="O176" s="722"/>
      <c r="P176" s="722"/>
      <c r="Q176" s="722"/>
      <c r="R176" s="722"/>
    </row>
    <row r="177" spans="1:18" ht="63.75">
      <c r="A177" s="827">
        <f>COUNT($A$8:A176)+1</f>
        <v>32</v>
      </c>
      <c r="B177" s="837" t="s">
        <v>4103</v>
      </c>
      <c r="C177" s="1176"/>
      <c r="D177" s="833" t="s">
        <v>380</v>
      </c>
      <c r="E177" s="834">
        <v>1</v>
      </c>
      <c r="F177" s="835">
        <v>0</v>
      </c>
      <c r="G177" s="836">
        <f>E177*F177</f>
        <v>0</v>
      </c>
      <c r="I177" s="716"/>
      <c r="J177" s="717"/>
      <c r="K177" s="718"/>
      <c r="L177" s="719"/>
      <c r="M177" s="720"/>
      <c r="N177" s="721"/>
      <c r="O177" s="722"/>
      <c r="P177" s="722"/>
      <c r="Q177" s="722"/>
      <c r="R177" s="722"/>
    </row>
    <row r="178" spans="1:18">
      <c r="A178" s="827"/>
      <c r="B178" s="838"/>
      <c r="C178" s="1177"/>
      <c r="D178" s="833"/>
      <c r="E178" s="834"/>
      <c r="F178" s="835"/>
      <c r="G178" s="836"/>
      <c r="I178" s="716"/>
      <c r="J178" s="717"/>
      <c r="K178" s="718"/>
      <c r="L178" s="719"/>
      <c r="M178" s="720"/>
      <c r="N178" s="721"/>
      <c r="O178" s="722"/>
      <c r="P178" s="722"/>
      <c r="Q178" s="722"/>
      <c r="R178" s="722"/>
    </row>
    <row r="179" spans="1:18" ht="51">
      <c r="A179" s="827">
        <f>COUNT($A$8:A178)+1</f>
        <v>33</v>
      </c>
      <c r="B179" s="837" t="s">
        <v>4104</v>
      </c>
      <c r="C179" s="1176"/>
      <c r="D179" s="833" t="s">
        <v>380</v>
      </c>
      <c r="E179" s="834">
        <v>1</v>
      </c>
      <c r="F179" s="835">
        <v>0</v>
      </c>
      <c r="G179" s="836">
        <f>E179*F179</f>
        <v>0</v>
      </c>
      <c r="I179" s="716"/>
      <c r="J179" s="717"/>
      <c r="K179" s="718"/>
      <c r="L179" s="719"/>
      <c r="M179" s="720"/>
      <c r="N179" s="721"/>
      <c r="O179" s="722"/>
      <c r="P179" s="722"/>
      <c r="Q179" s="722"/>
      <c r="R179" s="722"/>
    </row>
    <row r="180" spans="1:18">
      <c r="A180" s="827"/>
      <c r="B180" s="837" t="s">
        <v>1691</v>
      </c>
      <c r="C180" s="1176"/>
      <c r="D180" s="833"/>
      <c r="E180" s="834"/>
      <c r="F180" s="835"/>
      <c r="G180" s="836"/>
      <c r="I180" s="716"/>
      <c r="J180" s="717"/>
      <c r="K180" s="718"/>
      <c r="L180" s="719"/>
      <c r="M180" s="720"/>
      <c r="N180" s="721"/>
      <c r="O180" s="722"/>
      <c r="P180" s="722"/>
      <c r="Q180" s="722"/>
      <c r="R180" s="722"/>
    </row>
    <row r="181" spans="1:18">
      <c r="A181" s="827"/>
      <c r="B181" s="837" t="s">
        <v>1688</v>
      </c>
      <c r="C181" s="1176"/>
      <c r="D181" s="833"/>
      <c r="E181" s="834"/>
      <c r="F181" s="835"/>
      <c r="G181" s="836"/>
      <c r="I181" s="716"/>
      <c r="J181" s="717"/>
      <c r="K181" s="718"/>
      <c r="L181" s="719"/>
      <c r="M181" s="720"/>
      <c r="N181" s="721"/>
      <c r="O181" s="722"/>
      <c r="P181" s="722"/>
      <c r="Q181" s="722"/>
      <c r="R181" s="722"/>
    </row>
    <row r="182" spans="1:18" ht="25.5">
      <c r="A182" s="827"/>
      <c r="B182" s="837" t="s">
        <v>1690</v>
      </c>
      <c r="C182" s="1176"/>
      <c r="D182" s="833"/>
      <c r="E182" s="834"/>
      <c r="F182" s="835"/>
      <c r="G182" s="836"/>
      <c r="I182" s="716"/>
      <c r="J182" s="717"/>
      <c r="K182" s="718"/>
      <c r="L182" s="719"/>
      <c r="M182" s="720"/>
      <c r="N182" s="721"/>
      <c r="O182" s="722"/>
      <c r="P182" s="722"/>
      <c r="Q182" s="722"/>
      <c r="R182" s="722"/>
    </row>
    <row r="183" spans="1:18">
      <c r="A183" s="827"/>
      <c r="B183" s="838"/>
      <c r="C183" s="1177"/>
      <c r="D183" s="833"/>
      <c r="E183" s="834"/>
      <c r="F183" s="835"/>
      <c r="G183" s="836"/>
      <c r="I183" s="716"/>
      <c r="J183" s="717"/>
      <c r="K183" s="718"/>
      <c r="L183" s="719"/>
      <c r="M183" s="720"/>
      <c r="N183" s="721"/>
      <c r="O183" s="722"/>
      <c r="P183" s="722"/>
      <c r="Q183" s="722"/>
      <c r="R183" s="722"/>
    </row>
    <row r="184" spans="1:18" ht="51">
      <c r="A184" s="827">
        <f>COUNT($A$8:A183)+1</f>
        <v>34</v>
      </c>
      <c r="B184" s="837" t="s">
        <v>4105</v>
      </c>
      <c r="C184" s="1176"/>
      <c r="D184" s="833" t="s">
        <v>380</v>
      </c>
      <c r="E184" s="834">
        <v>1</v>
      </c>
      <c r="F184" s="835">
        <v>0</v>
      </c>
      <c r="G184" s="836">
        <f>E184*F184</f>
        <v>0</v>
      </c>
      <c r="I184" s="716"/>
      <c r="J184" s="717"/>
      <c r="K184" s="718"/>
      <c r="L184" s="719"/>
      <c r="M184" s="720"/>
      <c r="N184" s="721"/>
      <c r="O184" s="722"/>
      <c r="P184" s="722"/>
      <c r="Q184" s="722"/>
      <c r="R184" s="722"/>
    </row>
    <row r="185" spans="1:18">
      <c r="A185" s="827"/>
      <c r="B185" s="837" t="s">
        <v>1689</v>
      </c>
      <c r="C185" s="1176"/>
      <c r="D185" s="833"/>
      <c r="E185" s="834"/>
      <c r="F185" s="835"/>
      <c r="G185" s="836"/>
      <c r="I185" s="716"/>
      <c r="J185" s="717"/>
      <c r="K185" s="718"/>
      <c r="L185" s="719"/>
      <c r="M185" s="720"/>
      <c r="N185" s="721"/>
      <c r="O185" s="722"/>
      <c r="P185" s="722"/>
      <c r="Q185" s="722"/>
      <c r="R185" s="722"/>
    </row>
    <row r="186" spans="1:18">
      <c r="A186" s="827"/>
      <c r="B186" s="837" t="s">
        <v>1688</v>
      </c>
      <c r="C186" s="1176"/>
      <c r="D186" s="833"/>
      <c r="E186" s="834"/>
      <c r="F186" s="835"/>
      <c r="G186" s="836"/>
      <c r="I186" s="716"/>
      <c r="J186" s="717"/>
      <c r="K186" s="718"/>
      <c r="L186" s="719"/>
      <c r="M186" s="720"/>
      <c r="N186" s="721"/>
      <c r="O186" s="722"/>
      <c r="P186" s="722"/>
      <c r="Q186" s="722"/>
      <c r="R186" s="722"/>
    </row>
    <row r="187" spans="1:18" ht="25.5">
      <c r="A187" s="827"/>
      <c r="B187" s="837" t="s">
        <v>1687</v>
      </c>
      <c r="C187" s="1176"/>
      <c r="D187" s="833"/>
      <c r="E187" s="834"/>
      <c r="F187" s="835"/>
      <c r="G187" s="836"/>
      <c r="I187" s="716"/>
      <c r="J187" s="717"/>
      <c r="K187" s="718"/>
      <c r="L187" s="719"/>
      <c r="M187" s="720"/>
      <c r="N187" s="721"/>
      <c r="O187" s="722"/>
      <c r="P187" s="722"/>
      <c r="Q187" s="722"/>
      <c r="R187" s="722"/>
    </row>
    <row r="188" spans="1:18">
      <c r="A188" s="827"/>
      <c r="B188" s="838"/>
      <c r="C188" s="1177"/>
      <c r="D188" s="833"/>
      <c r="E188" s="834"/>
      <c r="F188" s="835"/>
      <c r="G188" s="836"/>
      <c r="I188" s="716"/>
      <c r="J188" s="717"/>
      <c r="K188" s="718"/>
      <c r="L188" s="719"/>
      <c r="M188" s="720"/>
      <c r="N188" s="721"/>
      <c r="O188" s="722"/>
      <c r="P188" s="722"/>
      <c r="Q188" s="722"/>
      <c r="R188" s="722"/>
    </row>
    <row r="189" spans="1:18" ht="63.75">
      <c r="A189" s="827">
        <f>COUNT($A$8:A188)+1</f>
        <v>35</v>
      </c>
      <c r="B189" s="837" t="s">
        <v>1686</v>
      </c>
      <c r="C189" s="1176"/>
      <c r="D189" s="833" t="s">
        <v>380</v>
      </c>
      <c r="E189" s="834">
        <v>1</v>
      </c>
      <c r="F189" s="835">
        <v>0</v>
      </c>
      <c r="G189" s="836">
        <f>E189*F189</f>
        <v>0</v>
      </c>
      <c r="I189" s="716"/>
      <c r="J189" s="717"/>
      <c r="K189" s="718"/>
      <c r="L189" s="719"/>
      <c r="M189" s="720"/>
      <c r="N189" s="721"/>
      <c r="O189" s="722"/>
      <c r="P189" s="722"/>
      <c r="Q189" s="722"/>
      <c r="R189" s="722"/>
    </row>
    <row r="190" spans="1:18">
      <c r="A190" s="827"/>
      <c r="B190" s="832"/>
      <c r="C190" s="1184"/>
      <c r="D190" s="833"/>
      <c r="E190" s="834"/>
      <c r="F190" s="835"/>
      <c r="G190" s="836"/>
      <c r="I190" s="716"/>
      <c r="J190" s="717"/>
      <c r="K190" s="718"/>
      <c r="L190" s="719"/>
      <c r="M190" s="720"/>
      <c r="N190" s="721"/>
      <c r="O190" s="722"/>
      <c r="P190" s="722"/>
      <c r="Q190" s="722"/>
      <c r="R190" s="722"/>
    </row>
    <row r="191" spans="1:18">
      <c r="A191" s="827">
        <f>COUNT($A$8:A190)+1</f>
        <v>36</v>
      </c>
      <c r="B191" s="837" t="s">
        <v>1685</v>
      </c>
      <c r="C191" s="1176"/>
      <c r="D191" s="833" t="s">
        <v>380</v>
      </c>
      <c r="E191" s="834">
        <v>4</v>
      </c>
      <c r="F191" s="835">
        <v>0</v>
      </c>
      <c r="G191" s="836">
        <f>E191*F191</f>
        <v>0</v>
      </c>
      <c r="I191" s="716"/>
      <c r="J191" s="717"/>
      <c r="K191" s="718"/>
      <c r="L191" s="719"/>
      <c r="M191" s="720"/>
      <c r="N191" s="721"/>
      <c r="O191" s="722"/>
      <c r="P191" s="722"/>
      <c r="Q191" s="722"/>
      <c r="R191" s="722"/>
    </row>
    <row r="192" spans="1:18">
      <c r="A192" s="827"/>
      <c r="B192" s="837"/>
      <c r="C192" s="1176"/>
      <c r="D192" s="833"/>
      <c r="E192" s="834"/>
      <c r="F192" s="835"/>
      <c r="G192" s="836"/>
      <c r="I192" s="716"/>
      <c r="J192" s="717"/>
      <c r="K192" s="718"/>
      <c r="L192" s="719"/>
      <c r="M192" s="720"/>
      <c r="N192" s="721"/>
      <c r="O192" s="722"/>
      <c r="P192" s="722"/>
      <c r="Q192" s="722"/>
      <c r="R192" s="722"/>
    </row>
    <row r="193" spans="1:18" ht="63.75">
      <c r="A193" s="827">
        <f>COUNT($A$8:A192)+1</f>
        <v>37</v>
      </c>
      <c r="B193" s="837" t="s">
        <v>4106</v>
      </c>
      <c r="C193" s="1176"/>
      <c r="D193" s="833" t="s">
        <v>380</v>
      </c>
      <c r="E193" s="834">
        <v>1</v>
      </c>
      <c r="F193" s="835">
        <v>0</v>
      </c>
      <c r="G193" s="836">
        <f>E193*F193</f>
        <v>0</v>
      </c>
      <c r="I193" s="716"/>
      <c r="J193" s="717"/>
      <c r="K193" s="718"/>
      <c r="L193" s="719"/>
      <c r="M193" s="720"/>
      <c r="N193" s="721"/>
      <c r="O193" s="722"/>
      <c r="P193" s="722"/>
      <c r="Q193" s="722"/>
      <c r="R193" s="722"/>
    </row>
    <row r="194" spans="1:18">
      <c r="A194" s="827"/>
      <c r="B194" s="837" t="s">
        <v>1684</v>
      </c>
      <c r="C194" s="1176"/>
      <c r="D194" s="833"/>
      <c r="E194" s="834"/>
      <c r="F194" s="835"/>
      <c r="G194" s="836"/>
      <c r="I194" s="716"/>
      <c r="J194" s="717"/>
      <c r="K194" s="718"/>
      <c r="L194" s="719"/>
      <c r="M194" s="720"/>
      <c r="N194" s="721"/>
      <c r="O194" s="722"/>
      <c r="P194" s="722"/>
      <c r="Q194" s="722"/>
      <c r="R194" s="722"/>
    </row>
    <row r="195" spans="1:18">
      <c r="A195" s="827"/>
      <c r="B195" s="838"/>
      <c r="C195" s="1177"/>
      <c r="D195" s="833"/>
      <c r="E195" s="834"/>
      <c r="F195" s="835"/>
      <c r="G195" s="836"/>
      <c r="I195" s="716"/>
      <c r="J195" s="717"/>
      <c r="K195" s="718"/>
      <c r="L195" s="719"/>
      <c r="M195" s="720"/>
      <c r="N195" s="721"/>
      <c r="O195" s="722"/>
      <c r="P195" s="722"/>
      <c r="Q195" s="722"/>
      <c r="R195" s="722"/>
    </row>
    <row r="196" spans="1:18" ht="38.25">
      <c r="A196" s="827">
        <f>COUNT($A$8:A195)+1</f>
        <v>38</v>
      </c>
      <c r="B196" s="837" t="s">
        <v>4107</v>
      </c>
      <c r="C196" s="1176"/>
      <c r="D196" s="833" t="s">
        <v>380</v>
      </c>
      <c r="E196" s="834">
        <v>1</v>
      </c>
      <c r="F196" s="835">
        <v>0</v>
      </c>
      <c r="G196" s="836">
        <f>E196*F196</f>
        <v>0</v>
      </c>
      <c r="I196" s="716"/>
      <c r="J196" s="717"/>
      <c r="K196" s="718"/>
      <c r="L196" s="719"/>
      <c r="M196" s="720"/>
      <c r="N196" s="721"/>
      <c r="O196" s="722"/>
      <c r="P196" s="722"/>
      <c r="Q196" s="722"/>
      <c r="R196" s="722"/>
    </row>
    <row r="197" spans="1:18">
      <c r="A197" s="827"/>
      <c r="B197" s="837" t="s">
        <v>1683</v>
      </c>
      <c r="C197" s="1176"/>
      <c r="D197" s="833"/>
      <c r="E197" s="834"/>
      <c r="F197" s="835"/>
      <c r="G197" s="836"/>
      <c r="I197" s="716"/>
      <c r="J197" s="717"/>
      <c r="K197" s="718"/>
      <c r="L197" s="719"/>
      <c r="M197" s="720"/>
      <c r="N197" s="721"/>
      <c r="O197" s="722"/>
      <c r="P197" s="722"/>
      <c r="Q197" s="722"/>
      <c r="R197" s="722"/>
    </row>
    <row r="198" spans="1:18">
      <c r="A198" s="827"/>
      <c r="B198" s="837" t="s">
        <v>1682</v>
      </c>
      <c r="C198" s="1176"/>
      <c r="D198" s="833"/>
      <c r="E198" s="834"/>
      <c r="F198" s="835"/>
      <c r="G198" s="836"/>
      <c r="I198" s="716"/>
      <c r="J198" s="717"/>
      <c r="K198" s="718"/>
      <c r="L198" s="719"/>
      <c r="M198" s="720"/>
      <c r="N198" s="721"/>
      <c r="O198" s="722"/>
      <c r="P198" s="722"/>
      <c r="Q198" s="722"/>
      <c r="R198" s="722"/>
    </row>
    <row r="199" spans="1:18">
      <c r="A199" s="827"/>
      <c r="B199" s="837" t="s">
        <v>1678</v>
      </c>
      <c r="C199" s="1176"/>
      <c r="D199" s="833"/>
      <c r="E199" s="834"/>
      <c r="F199" s="835"/>
      <c r="G199" s="836"/>
      <c r="I199" s="716"/>
      <c r="J199" s="717"/>
      <c r="K199" s="718"/>
      <c r="L199" s="719"/>
      <c r="M199" s="720"/>
      <c r="N199" s="721"/>
      <c r="O199" s="722"/>
      <c r="P199" s="722"/>
      <c r="Q199" s="722"/>
      <c r="R199" s="722"/>
    </row>
    <row r="200" spans="1:18">
      <c r="A200" s="827"/>
      <c r="B200" s="837" t="s">
        <v>1672</v>
      </c>
      <c r="C200" s="1176"/>
      <c r="D200" s="833"/>
      <c r="E200" s="834"/>
      <c r="F200" s="835"/>
      <c r="G200" s="836"/>
      <c r="I200" s="716"/>
      <c r="J200" s="717"/>
      <c r="K200" s="718"/>
      <c r="L200" s="719"/>
      <c r="M200" s="720"/>
      <c r="N200" s="721"/>
      <c r="O200" s="722"/>
      <c r="P200" s="722"/>
      <c r="Q200" s="722"/>
      <c r="R200" s="722"/>
    </row>
    <row r="201" spans="1:18">
      <c r="A201" s="827"/>
      <c r="B201" s="837" t="s">
        <v>1671</v>
      </c>
      <c r="C201" s="1176"/>
      <c r="D201" s="833"/>
      <c r="E201" s="834"/>
      <c r="F201" s="835"/>
      <c r="G201" s="836"/>
      <c r="I201" s="716"/>
      <c r="J201" s="717"/>
      <c r="K201" s="718"/>
      <c r="L201" s="719"/>
      <c r="M201" s="720"/>
      <c r="N201" s="721"/>
      <c r="O201" s="722"/>
      <c r="P201" s="722"/>
      <c r="Q201" s="722"/>
      <c r="R201" s="722"/>
    </row>
    <row r="202" spans="1:18">
      <c r="A202" s="827"/>
      <c r="B202" s="837" t="s">
        <v>1681</v>
      </c>
      <c r="C202" s="1176"/>
      <c r="D202" s="833"/>
      <c r="E202" s="834"/>
      <c r="F202" s="835"/>
      <c r="G202" s="836"/>
      <c r="I202" s="716"/>
      <c r="J202" s="717"/>
      <c r="K202" s="718"/>
      <c r="L202" s="719"/>
      <c r="M202" s="720"/>
      <c r="N202" s="721"/>
      <c r="O202" s="722"/>
      <c r="P202" s="722"/>
      <c r="Q202" s="722"/>
      <c r="R202" s="722"/>
    </row>
    <row r="203" spans="1:18">
      <c r="A203" s="827"/>
      <c r="B203" s="837" t="s">
        <v>1669</v>
      </c>
      <c r="C203" s="1176"/>
      <c r="D203" s="833"/>
      <c r="E203" s="834"/>
      <c r="F203" s="835"/>
      <c r="G203" s="836"/>
      <c r="I203" s="716"/>
      <c r="J203" s="717"/>
      <c r="K203" s="718"/>
      <c r="L203" s="719"/>
      <c r="M203" s="720"/>
      <c r="N203" s="721"/>
      <c r="O203" s="722"/>
      <c r="P203" s="722"/>
      <c r="Q203" s="722"/>
      <c r="R203" s="722"/>
    </row>
    <row r="204" spans="1:18">
      <c r="A204" s="827"/>
      <c r="B204" s="837" t="s">
        <v>1668</v>
      </c>
      <c r="C204" s="1176"/>
      <c r="D204" s="833"/>
      <c r="E204" s="834"/>
      <c r="F204" s="835"/>
      <c r="G204" s="836"/>
      <c r="I204" s="716"/>
      <c r="J204" s="717"/>
      <c r="K204" s="718"/>
      <c r="L204" s="719"/>
      <c r="M204" s="720"/>
      <c r="N204" s="721"/>
      <c r="O204" s="722"/>
      <c r="P204" s="722"/>
      <c r="Q204" s="722"/>
      <c r="R204" s="722"/>
    </row>
    <row r="205" spans="1:18">
      <c r="A205" s="827"/>
      <c r="B205" s="838"/>
      <c r="C205" s="1177"/>
      <c r="D205" s="833"/>
      <c r="E205" s="834"/>
      <c r="F205" s="835"/>
      <c r="G205" s="836"/>
      <c r="I205" s="716"/>
      <c r="J205" s="717"/>
      <c r="K205" s="718"/>
      <c r="L205" s="719"/>
      <c r="M205" s="720"/>
      <c r="N205" s="721"/>
      <c r="O205" s="722"/>
      <c r="P205" s="722"/>
      <c r="Q205" s="722"/>
      <c r="R205" s="722"/>
    </row>
    <row r="206" spans="1:18" ht="38.25">
      <c r="A206" s="827">
        <f>COUNT($A$8:A205)+1</f>
        <v>39</v>
      </c>
      <c r="B206" s="837" t="s">
        <v>4108</v>
      </c>
      <c r="C206" s="1176"/>
      <c r="D206" s="833" t="s">
        <v>380</v>
      </c>
      <c r="E206" s="834">
        <v>1</v>
      </c>
      <c r="F206" s="835">
        <v>0</v>
      </c>
      <c r="G206" s="836">
        <f>E206*F206</f>
        <v>0</v>
      </c>
      <c r="I206" s="716"/>
      <c r="J206" s="717"/>
      <c r="K206" s="718"/>
      <c r="L206" s="719"/>
      <c r="M206" s="720"/>
      <c r="N206" s="721"/>
      <c r="O206" s="722"/>
      <c r="P206" s="722"/>
      <c r="Q206" s="722"/>
      <c r="R206" s="722"/>
    </row>
    <row r="207" spans="1:18">
      <c r="A207" s="827"/>
      <c r="B207" s="837" t="s">
        <v>1680</v>
      </c>
      <c r="C207" s="1176"/>
      <c r="D207" s="833"/>
      <c r="E207" s="834"/>
      <c r="F207" s="835"/>
      <c r="G207" s="836"/>
      <c r="I207" s="716"/>
      <c r="J207" s="717"/>
      <c r="K207" s="718"/>
      <c r="L207" s="719"/>
      <c r="M207" s="720"/>
      <c r="N207" s="721"/>
      <c r="O207" s="722"/>
      <c r="P207" s="722"/>
      <c r="Q207" s="722"/>
      <c r="R207" s="722"/>
    </row>
    <row r="208" spans="1:18">
      <c r="A208" s="827"/>
      <c r="B208" s="837" t="s">
        <v>1679</v>
      </c>
      <c r="C208" s="1176"/>
      <c r="D208" s="833"/>
      <c r="E208" s="834"/>
      <c r="F208" s="835"/>
      <c r="G208" s="836"/>
      <c r="I208" s="716"/>
      <c r="J208" s="717"/>
      <c r="K208" s="718"/>
      <c r="L208" s="719"/>
      <c r="M208" s="720"/>
      <c r="N208" s="721"/>
      <c r="O208" s="722"/>
      <c r="P208" s="722"/>
      <c r="Q208" s="722"/>
      <c r="R208" s="722"/>
    </row>
    <row r="209" spans="1:18">
      <c r="A209" s="827"/>
      <c r="B209" s="837" t="s">
        <v>1678</v>
      </c>
      <c r="C209" s="1176"/>
      <c r="D209" s="833"/>
      <c r="E209" s="834"/>
      <c r="F209" s="835"/>
      <c r="G209" s="836"/>
      <c r="I209" s="716"/>
      <c r="J209" s="717"/>
      <c r="K209" s="718"/>
      <c r="L209" s="719"/>
      <c r="M209" s="720"/>
      <c r="N209" s="721"/>
      <c r="O209" s="722"/>
      <c r="P209" s="722"/>
      <c r="Q209" s="722"/>
      <c r="R209" s="722"/>
    </row>
    <row r="210" spans="1:18">
      <c r="A210" s="827"/>
      <c r="B210" s="837" t="s">
        <v>1672</v>
      </c>
      <c r="C210" s="1176"/>
      <c r="D210" s="833"/>
      <c r="E210" s="834"/>
      <c r="F210" s="835"/>
      <c r="G210" s="836"/>
      <c r="I210" s="716"/>
      <c r="J210" s="717"/>
      <c r="K210" s="718"/>
      <c r="L210" s="719"/>
      <c r="M210" s="720"/>
      <c r="N210" s="721"/>
      <c r="O210" s="722"/>
      <c r="P210" s="722"/>
      <c r="Q210" s="722"/>
      <c r="R210" s="722"/>
    </row>
    <row r="211" spans="1:18">
      <c r="A211" s="827"/>
      <c r="B211" s="837" t="s">
        <v>1677</v>
      </c>
      <c r="C211" s="1176"/>
      <c r="D211" s="833"/>
      <c r="E211" s="834"/>
      <c r="F211" s="835"/>
      <c r="G211" s="836"/>
      <c r="I211" s="716"/>
      <c r="J211" s="717"/>
      <c r="K211" s="718"/>
      <c r="L211" s="719"/>
      <c r="M211" s="720"/>
      <c r="N211" s="721"/>
      <c r="O211" s="722"/>
      <c r="P211" s="722"/>
      <c r="Q211" s="722"/>
      <c r="R211" s="722"/>
    </row>
    <row r="212" spans="1:18">
      <c r="A212" s="827"/>
      <c r="B212" s="837" t="s">
        <v>1676</v>
      </c>
      <c r="C212" s="1176"/>
      <c r="D212" s="833"/>
      <c r="E212" s="834"/>
      <c r="F212" s="835"/>
      <c r="G212" s="836"/>
      <c r="I212" s="716"/>
      <c r="J212" s="717"/>
      <c r="K212" s="718"/>
      <c r="L212" s="719"/>
      <c r="M212" s="720"/>
      <c r="N212" s="721"/>
      <c r="O212" s="722"/>
      <c r="P212" s="722"/>
      <c r="Q212" s="722"/>
      <c r="R212" s="722"/>
    </row>
    <row r="213" spans="1:18">
      <c r="A213" s="827"/>
      <c r="B213" s="837" t="s">
        <v>1669</v>
      </c>
      <c r="C213" s="1176"/>
      <c r="D213" s="833"/>
      <c r="E213" s="834"/>
      <c r="F213" s="835"/>
      <c r="G213" s="836"/>
      <c r="I213" s="716"/>
      <c r="J213" s="717"/>
      <c r="K213" s="718"/>
      <c r="L213" s="719"/>
      <c r="M213" s="720"/>
      <c r="N213" s="721"/>
      <c r="O213" s="722"/>
      <c r="P213" s="722"/>
      <c r="Q213" s="722"/>
      <c r="R213" s="722"/>
    </row>
    <row r="214" spans="1:18">
      <c r="A214" s="827"/>
      <c r="B214" s="837" t="s">
        <v>1668</v>
      </c>
      <c r="C214" s="1176"/>
      <c r="D214" s="833"/>
      <c r="E214" s="834"/>
      <c r="F214" s="835"/>
      <c r="G214" s="836"/>
      <c r="I214" s="716"/>
      <c r="J214" s="717"/>
      <c r="K214" s="718"/>
      <c r="L214" s="719"/>
      <c r="M214" s="720"/>
      <c r="N214" s="721"/>
      <c r="O214" s="722"/>
      <c r="P214" s="722"/>
      <c r="Q214" s="722"/>
      <c r="R214" s="722"/>
    </row>
    <row r="215" spans="1:18">
      <c r="A215" s="827"/>
      <c r="B215" s="837"/>
      <c r="C215" s="1176"/>
      <c r="D215" s="833"/>
      <c r="E215" s="834"/>
      <c r="F215" s="835"/>
      <c r="G215" s="836"/>
      <c r="I215" s="716"/>
      <c r="J215" s="717"/>
      <c r="K215" s="718"/>
      <c r="L215" s="719"/>
      <c r="M215" s="720"/>
      <c r="N215" s="721"/>
      <c r="O215" s="722"/>
      <c r="P215" s="722"/>
      <c r="Q215" s="722"/>
      <c r="R215" s="722"/>
    </row>
    <row r="216" spans="1:18" ht="38.25">
      <c r="A216" s="827">
        <f>COUNT($A$8:A215)+1</f>
        <v>40</v>
      </c>
      <c r="B216" s="837" t="s">
        <v>4109</v>
      </c>
      <c r="C216" s="1176"/>
      <c r="D216" s="833" t="s">
        <v>380</v>
      </c>
      <c r="E216" s="834">
        <v>1</v>
      </c>
      <c r="F216" s="835">
        <v>0</v>
      </c>
      <c r="G216" s="836">
        <f>E216*F216</f>
        <v>0</v>
      </c>
      <c r="I216" s="716"/>
      <c r="J216" s="717"/>
      <c r="K216" s="718"/>
      <c r="L216" s="719"/>
      <c r="M216" s="720"/>
      <c r="N216" s="721"/>
      <c r="O216" s="722"/>
      <c r="P216" s="722"/>
      <c r="Q216" s="722"/>
      <c r="R216" s="722"/>
    </row>
    <row r="217" spans="1:18">
      <c r="A217" s="827"/>
      <c r="B217" s="837" t="s">
        <v>1675</v>
      </c>
      <c r="C217" s="1176"/>
      <c r="D217" s="833"/>
      <c r="E217" s="834"/>
      <c r="F217" s="835"/>
      <c r="G217" s="836"/>
      <c r="I217" s="716"/>
      <c r="J217" s="717"/>
      <c r="K217" s="718"/>
      <c r="L217" s="719"/>
      <c r="M217" s="720"/>
      <c r="N217" s="721"/>
      <c r="O217" s="722"/>
      <c r="P217" s="722"/>
      <c r="Q217" s="722"/>
      <c r="R217" s="722"/>
    </row>
    <row r="218" spans="1:18">
      <c r="A218" s="827"/>
      <c r="B218" s="837" t="s">
        <v>1674</v>
      </c>
      <c r="C218" s="1176"/>
      <c r="D218" s="833"/>
      <c r="E218" s="834"/>
      <c r="F218" s="835"/>
      <c r="G218" s="836"/>
      <c r="I218" s="716"/>
      <c r="J218" s="717"/>
      <c r="K218" s="718"/>
      <c r="L218" s="719"/>
      <c r="M218" s="720"/>
      <c r="N218" s="721"/>
      <c r="O218" s="722"/>
      <c r="P218" s="722"/>
      <c r="Q218" s="722"/>
      <c r="R218" s="722"/>
    </row>
    <row r="219" spans="1:18">
      <c r="A219" s="827"/>
      <c r="B219" s="837" t="s">
        <v>1673</v>
      </c>
      <c r="C219" s="1176"/>
      <c r="D219" s="833"/>
      <c r="E219" s="834"/>
      <c r="F219" s="835"/>
      <c r="G219" s="836"/>
      <c r="I219" s="716"/>
      <c r="J219" s="717"/>
      <c r="K219" s="718"/>
      <c r="L219" s="719"/>
      <c r="M219" s="720"/>
      <c r="N219" s="721"/>
      <c r="O219" s="722"/>
      <c r="P219" s="722"/>
      <c r="Q219" s="722"/>
      <c r="R219" s="722"/>
    </row>
    <row r="220" spans="1:18">
      <c r="A220" s="827"/>
      <c r="B220" s="837" t="s">
        <v>1672</v>
      </c>
      <c r="C220" s="1176"/>
      <c r="D220" s="833"/>
      <c r="E220" s="834"/>
      <c r="F220" s="835"/>
      <c r="G220" s="836"/>
      <c r="I220" s="716"/>
      <c r="J220" s="717"/>
      <c r="K220" s="718"/>
      <c r="L220" s="719"/>
      <c r="M220" s="720"/>
      <c r="N220" s="721"/>
      <c r="O220" s="722"/>
      <c r="P220" s="722"/>
      <c r="Q220" s="722"/>
      <c r="R220" s="722"/>
    </row>
    <row r="221" spans="1:18">
      <c r="A221" s="827"/>
      <c r="B221" s="837" t="s">
        <v>1671</v>
      </c>
      <c r="C221" s="1176"/>
      <c r="D221" s="833"/>
      <c r="E221" s="834"/>
      <c r="F221" s="835"/>
      <c r="G221" s="836"/>
      <c r="I221" s="716"/>
      <c r="J221" s="717"/>
      <c r="K221" s="718"/>
      <c r="L221" s="719"/>
      <c r="M221" s="720"/>
      <c r="N221" s="721"/>
      <c r="O221" s="722"/>
      <c r="P221" s="722"/>
      <c r="Q221" s="722"/>
      <c r="R221" s="722"/>
    </row>
    <row r="222" spans="1:18">
      <c r="A222" s="827"/>
      <c r="B222" s="837" t="s">
        <v>1670</v>
      </c>
      <c r="C222" s="1176"/>
      <c r="D222" s="833"/>
      <c r="E222" s="834"/>
      <c r="F222" s="835"/>
      <c r="G222" s="836"/>
      <c r="I222" s="716"/>
      <c r="J222" s="717"/>
      <c r="K222" s="718"/>
      <c r="L222" s="719"/>
      <c r="M222" s="720"/>
      <c r="N222" s="721"/>
      <c r="O222" s="722"/>
      <c r="P222" s="722"/>
      <c r="Q222" s="722"/>
      <c r="R222" s="722"/>
    </row>
    <row r="223" spans="1:18">
      <c r="A223" s="827"/>
      <c r="B223" s="837" t="s">
        <v>1669</v>
      </c>
      <c r="C223" s="1176"/>
      <c r="D223" s="833"/>
      <c r="E223" s="834"/>
      <c r="F223" s="835"/>
      <c r="G223" s="836"/>
      <c r="I223" s="716"/>
      <c r="J223" s="717"/>
      <c r="K223" s="718"/>
      <c r="L223" s="719"/>
      <c r="M223" s="720"/>
      <c r="N223" s="721"/>
      <c r="O223" s="722"/>
      <c r="P223" s="722"/>
      <c r="Q223" s="722"/>
      <c r="R223" s="722"/>
    </row>
    <row r="224" spans="1:18">
      <c r="A224" s="827"/>
      <c r="B224" s="837" t="s">
        <v>1668</v>
      </c>
      <c r="C224" s="1176"/>
      <c r="D224" s="833"/>
      <c r="E224" s="834"/>
      <c r="F224" s="835"/>
      <c r="G224" s="836"/>
      <c r="I224" s="716"/>
      <c r="J224" s="717"/>
      <c r="K224" s="718"/>
      <c r="L224" s="719"/>
      <c r="M224" s="720"/>
      <c r="N224" s="721"/>
      <c r="O224" s="722"/>
      <c r="P224" s="722"/>
      <c r="Q224" s="722"/>
      <c r="R224" s="722"/>
    </row>
    <row r="225" spans="1:18">
      <c r="A225" s="827"/>
      <c r="B225" s="837"/>
      <c r="C225" s="1176"/>
      <c r="D225" s="833"/>
      <c r="E225" s="834"/>
      <c r="F225" s="835"/>
      <c r="G225" s="836"/>
      <c r="I225" s="716"/>
      <c r="J225" s="717"/>
      <c r="K225" s="718"/>
      <c r="L225" s="719"/>
      <c r="M225" s="720"/>
      <c r="N225" s="721"/>
      <c r="O225" s="722"/>
      <c r="P225" s="722"/>
      <c r="Q225" s="722"/>
      <c r="R225" s="722"/>
    </row>
    <row r="226" spans="1:18" ht="38.25">
      <c r="A226" s="827">
        <f>COUNT($A$8:A225)+1</f>
        <v>41</v>
      </c>
      <c r="B226" s="837" t="s">
        <v>4110</v>
      </c>
      <c r="C226" s="1176"/>
      <c r="D226" s="833" t="s">
        <v>380</v>
      </c>
      <c r="E226" s="834">
        <v>1</v>
      </c>
      <c r="F226" s="835">
        <v>0</v>
      </c>
      <c r="G226" s="836">
        <f>E226*F226</f>
        <v>0</v>
      </c>
      <c r="I226" s="716"/>
      <c r="J226" s="717"/>
      <c r="K226" s="718"/>
      <c r="L226" s="719"/>
      <c r="M226" s="720"/>
      <c r="N226" s="721"/>
      <c r="O226" s="722"/>
      <c r="P226" s="722"/>
      <c r="Q226" s="722"/>
      <c r="R226" s="722"/>
    </row>
    <row r="227" spans="1:18">
      <c r="A227" s="827"/>
      <c r="B227" s="837" t="s">
        <v>1667</v>
      </c>
      <c r="C227" s="1176"/>
      <c r="D227" s="833"/>
      <c r="E227" s="834"/>
      <c r="F227" s="835"/>
      <c r="G227" s="836"/>
      <c r="I227" s="716"/>
      <c r="J227" s="717"/>
      <c r="K227" s="718"/>
      <c r="L227" s="719"/>
      <c r="M227" s="720"/>
      <c r="N227" s="721"/>
      <c r="O227" s="722"/>
      <c r="P227" s="722"/>
      <c r="Q227" s="722"/>
      <c r="R227" s="722"/>
    </row>
    <row r="228" spans="1:18">
      <c r="A228" s="827"/>
      <c r="B228" s="837" t="s">
        <v>1666</v>
      </c>
      <c r="C228" s="1176"/>
      <c r="D228" s="833"/>
      <c r="E228" s="834"/>
      <c r="F228" s="835"/>
      <c r="G228" s="836"/>
      <c r="I228" s="716"/>
      <c r="J228" s="717"/>
      <c r="K228" s="718"/>
      <c r="L228" s="719"/>
      <c r="M228" s="720"/>
      <c r="N228" s="721"/>
      <c r="O228" s="722"/>
      <c r="P228" s="722"/>
      <c r="Q228" s="722"/>
      <c r="R228" s="722"/>
    </row>
    <row r="229" spans="1:18" ht="25.5">
      <c r="A229" s="827"/>
      <c r="B229" s="837" t="s">
        <v>1567</v>
      </c>
      <c r="C229" s="1176"/>
      <c r="D229" s="833"/>
      <c r="E229" s="834"/>
      <c r="F229" s="835"/>
      <c r="G229" s="836"/>
      <c r="I229" s="716"/>
      <c r="J229" s="717"/>
      <c r="K229" s="718"/>
      <c r="L229" s="719"/>
      <c r="M229" s="720"/>
      <c r="N229" s="721"/>
      <c r="O229" s="722"/>
      <c r="P229" s="722"/>
      <c r="Q229" s="722"/>
      <c r="R229" s="722"/>
    </row>
    <row r="230" spans="1:18">
      <c r="A230" s="827"/>
      <c r="B230" s="837"/>
      <c r="C230" s="1176"/>
      <c r="D230" s="833"/>
      <c r="E230" s="834"/>
      <c r="F230" s="835"/>
      <c r="G230" s="836"/>
      <c r="I230" s="716"/>
      <c r="J230" s="717"/>
      <c r="K230" s="718"/>
      <c r="L230" s="719"/>
      <c r="M230" s="720"/>
      <c r="N230" s="721"/>
      <c r="O230" s="722"/>
      <c r="P230" s="722"/>
      <c r="Q230" s="722"/>
      <c r="R230" s="722"/>
    </row>
    <row r="231" spans="1:18" ht="38.25">
      <c r="A231" s="827">
        <f>COUNT($A$8:A230)+1</f>
        <v>42</v>
      </c>
      <c r="B231" s="837" t="s">
        <v>4111</v>
      </c>
      <c r="C231" s="1176"/>
      <c r="D231" s="833" t="s">
        <v>380</v>
      </c>
      <c r="E231" s="834">
        <v>1</v>
      </c>
      <c r="F231" s="835">
        <v>0</v>
      </c>
      <c r="G231" s="836">
        <f>E231*F231</f>
        <v>0</v>
      </c>
      <c r="I231" s="716"/>
      <c r="J231" s="717"/>
      <c r="K231" s="718"/>
      <c r="L231" s="719"/>
      <c r="M231" s="720"/>
      <c r="N231" s="721"/>
      <c r="O231" s="722"/>
      <c r="P231" s="722"/>
      <c r="Q231" s="722"/>
      <c r="R231" s="722"/>
    </row>
    <row r="232" spans="1:18">
      <c r="A232" s="827"/>
      <c r="B232" s="837" t="s">
        <v>1665</v>
      </c>
      <c r="C232" s="1176"/>
      <c r="D232" s="833"/>
      <c r="E232" s="834"/>
      <c r="F232" s="835"/>
      <c r="G232" s="836"/>
      <c r="I232" s="716"/>
      <c r="J232" s="717"/>
      <c r="K232" s="718"/>
      <c r="L232" s="719"/>
      <c r="M232" s="720"/>
      <c r="N232" s="721"/>
      <c r="O232" s="722"/>
      <c r="P232" s="722"/>
      <c r="Q232" s="722"/>
      <c r="R232" s="722"/>
    </row>
    <row r="233" spans="1:18">
      <c r="A233" s="827"/>
      <c r="B233" s="837" t="s">
        <v>1565</v>
      </c>
      <c r="C233" s="1176"/>
      <c r="D233" s="833"/>
      <c r="E233" s="834"/>
      <c r="F233" s="835"/>
      <c r="G233" s="836"/>
      <c r="I233" s="716"/>
      <c r="J233" s="717"/>
      <c r="K233" s="718"/>
      <c r="L233" s="719"/>
      <c r="M233" s="720"/>
      <c r="N233" s="721"/>
      <c r="O233" s="722"/>
      <c r="P233" s="722"/>
      <c r="Q233" s="722"/>
      <c r="R233" s="722"/>
    </row>
    <row r="234" spans="1:18" ht="25.5">
      <c r="A234" s="827"/>
      <c r="B234" s="837" t="s">
        <v>1664</v>
      </c>
      <c r="C234" s="1176"/>
      <c r="D234" s="833"/>
      <c r="E234" s="834"/>
      <c r="F234" s="835"/>
      <c r="G234" s="836"/>
      <c r="I234" s="716"/>
      <c r="J234" s="717"/>
      <c r="K234" s="718"/>
      <c r="L234" s="719"/>
      <c r="M234" s="720"/>
      <c r="N234" s="721"/>
      <c r="O234" s="722"/>
      <c r="P234" s="722"/>
      <c r="Q234" s="722"/>
      <c r="R234" s="722"/>
    </row>
    <row r="235" spans="1:18">
      <c r="A235" s="827"/>
      <c r="B235" s="838"/>
      <c r="C235" s="1177"/>
      <c r="D235" s="833"/>
      <c r="E235" s="834"/>
      <c r="F235" s="835"/>
      <c r="G235" s="836"/>
      <c r="I235" s="716"/>
      <c r="J235" s="717"/>
      <c r="K235" s="718"/>
      <c r="L235" s="719"/>
      <c r="M235" s="720"/>
      <c r="N235" s="721"/>
      <c r="O235" s="722"/>
      <c r="P235" s="722"/>
      <c r="Q235" s="722"/>
      <c r="R235" s="722"/>
    </row>
    <row r="236" spans="1:18" ht="38.25">
      <c r="A236" s="827">
        <f>COUNT($A$8:A235)+1</f>
        <v>43</v>
      </c>
      <c r="B236" s="837" t="s">
        <v>4112</v>
      </c>
      <c r="C236" s="1176"/>
      <c r="D236" s="833" t="s">
        <v>380</v>
      </c>
      <c r="E236" s="834">
        <v>1</v>
      </c>
      <c r="F236" s="835">
        <v>0</v>
      </c>
      <c r="G236" s="836">
        <f>E236*F236</f>
        <v>0</v>
      </c>
      <c r="I236" s="716"/>
      <c r="J236" s="717"/>
      <c r="K236" s="718"/>
      <c r="L236" s="719"/>
      <c r="M236" s="720"/>
      <c r="N236" s="721"/>
      <c r="O236" s="722"/>
      <c r="P236" s="722"/>
      <c r="Q236" s="722"/>
      <c r="R236" s="722"/>
    </row>
    <row r="237" spans="1:18">
      <c r="A237" s="827"/>
      <c r="B237" s="837" t="s">
        <v>1665</v>
      </c>
      <c r="C237" s="1176"/>
      <c r="D237" s="833"/>
      <c r="E237" s="834"/>
      <c r="F237" s="835"/>
      <c r="G237" s="836"/>
      <c r="I237" s="716"/>
      <c r="J237" s="717"/>
      <c r="K237" s="718"/>
      <c r="L237" s="719"/>
      <c r="M237" s="720"/>
      <c r="N237" s="721"/>
      <c r="O237" s="722"/>
      <c r="P237" s="722"/>
      <c r="Q237" s="722"/>
      <c r="R237" s="722"/>
    </row>
    <row r="238" spans="1:18">
      <c r="A238" s="827"/>
      <c r="B238" s="837" t="s">
        <v>1565</v>
      </c>
      <c r="C238" s="1176"/>
      <c r="D238" s="833"/>
      <c r="E238" s="834"/>
      <c r="F238" s="835"/>
      <c r="G238" s="836"/>
      <c r="I238" s="716"/>
      <c r="J238" s="717"/>
      <c r="K238" s="718"/>
      <c r="L238" s="719"/>
      <c r="M238" s="720"/>
      <c r="N238" s="721"/>
      <c r="O238" s="722"/>
      <c r="P238" s="722"/>
      <c r="Q238" s="722"/>
      <c r="R238" s="722"/>
    </row>
    <row r="239" spans="1:18" ht="25.5">
      <c r="A239" s="827"/>
      <c r="B239" s="837" t="s">
        <v>1664</v>
      </c>
      <c r="C239" s="1176"/>
      <c r="D239" s="833"/>
      <c r="E239" s="834"/>
      <c r="F239" s="835"/>
      <c r="G239" s="836"/>
      <c r="I239" s="716"/>
      <c r="J239" s="717"/>
      <c r="K239" s="718"/>
      <c r="L239" s="719"/>
      <c r="M239" s="720"/>
      <c r="N239" s="721"/>
      <c r="O239" s="722"/>
      <c r="P239" s="722"/>
      <c r="Q239" s="722"/>
      <c r="R239" s="722"/>
    </row>
    <row r="240" spans="1:18">
      <c r="A240" s="827"/>
      <c r="B240" s="837"/>
      <c r="C240" s="1176"/>
      <c r="D240" s="833"/>
      <c r="E240" s="834"/>
      <c r="F240" s="835"/>
      <c r="G240" s="836"/>
      <c r="I240" s="716"/>
      <c r="J240" s="717"/>
      <c r="K240" s="718"/>
      <c r="L240" s="719"/>
      <c r="M240" s="720"/>
      <c r="N240" s="721"/>
      <c r="O240" s="722"/>
      <c r="P240" s="722"/>
      <c r="Q240" s="722"/>
      <c r="R240" s="722"/>
    </row>
    <row r="241" spans="1:18" ht="51">
      <c r="A241" s="827">
        <f>COUNT($A$8:A240)+1</f>
        <v>44</v>
      </c>
      <c r="B241" s="837" t="s">
        <v>4113</v>
      </c>
      <c r="C241" s="1176"/>
      <c r="D241" s="833" t="s">
        <v>380</v>
      </c>
      <c r="E241" s="834">
        <v>3</v>
      </c>
      <c r="F241" s="835">
        <v>0</v>
      </c>
      <c r="G241" s="836">
        <f>E241*F241</f>
        <v>0</v>
      </c>
      <c r="I241" s="716"/>
      <c r="J241" s="717"/>
      <c r="K241" s="718"/>
      <c r="L241" s="719"/>
      <c r="M241" s="720"/>
      <c r="N241" s="721"/>
      <c r="O241" s="722"/>
      <c r="P241" s="722"/>
      <c r="Q241" s="722"/>
      <c r="R241" s="722"/>
    </row>
    <row r="242" spans="1:18" ht="25.5">
      <c r="A242" s="827"/>
      <c r="B242" s="837" t="s">
        <v>1663</v>
      </c>
      <c r="C242" s="1176"/>
      <c r="D242" s="833"/>
      <c r="E242" s="834"/>
      <c r="F242" s="835"/>
      <c r="G242" s="836"/>
      <c r="I242" s="716"/>
      <c r="J242" s="717"/>
      <c r="K242" s="718"/>
      <c r="L242" s="719"/>
      <c r="M242" s="720"/>
      <c r="N242" s="721"/>
      <c r="O242" s="722"/>
      <c r="P242" s="722"/>
      <c r="Q242" s="722"/>
      <c r="R242" s="722"/>
    </row>
    <row r="243" spans="1:18">
      <c r="A243" s="827"/>
      <c r="B243" s="837" t="s">
        <v>1543</v>
      </c>
      <c r="C243" s="1176"/>
      <c r="D243" s="833"/>
      <c r="E243" s="834"/>
      <c r="F243" s="835"/>
      <c r="G243" s="836"/>
      <c r="I243" s="716"/>
      <c r="J243" s="717"/>
      <c r="K243" s="718"/>
      <c r="L243" s="719"/>
      <c r="M243" s="720"/>
      <c r="N243" s="721"/>
      <c r="O243" s="722"/>
      <c r="P243" s="722"/>
      <c r="Q243" s="722"/>
      <c r="R243" s="722"/>
    </row>
    <row r="244" spans="1:18">
      <c r="A244" s="827"/>
      <c r="B244" s="837"/>
      <c r="C244" s="1176"/>
      <c r="D244" s="833"/>
      <c r="E244" s="834"/>
      <c r="F244" s="835"/>
      <c r="G244" s="836"/>
      <c r="I244" s="716"/>
      <c r="J244" s="717"/>
      <c r="K244" s="718"/>
      <c r="L244" s="719"/>
      <c r="M244" s="720"/>
      <c r="N244" s="721"/>
      <c r="O244" s="722"/>
      <c r="P244" s="722"/>
      <c r="Q244" s="722"/>
      <c r="R244" s="722"/>
    </row>
    <row r="245" spans="1:18" ht="25.5">
      <c r="A245" s="827">
        <f>COUNT($A$8:A244)+1</f>
        <v>45</v>
      </c>
      <c r="B245" s="845" t="s">
        <v>1662</v>
      </c>
      <c r="C245" s="1185"/>
      <c r="D245" s="833" t="s">
        <v>380</v>
      </c>
      <c r="E245" s="834">
        <v>1</v>
      </c>
      <c r="F245" s="835">
        <v>0</v>
      </c>
      <c r="G245" s="836">
        <f>E245*F245</f>
        <v>0</v>
      </c>
      <c r="I245" s="716"/>
      <c r="J245" s="717"/>
      <c r="K245" s="718"/>
      <c r="L245" s="719"/>
      <c r="M245" s="720"/>
      <c r="N245" s="721"/>
      <c r="O245" s="722"/>
      <c r="P245" s="722"/>
      <c r="Q245" s="722"/>
      <c r="R245" s="722"/>
    </row>
    <row r="246" spans="1:18">
      <c r="A246" s="827"/>
      <c r="B246" s="846" t="s">
        <v>1661</v>
      </c>
      <c r="C246" s="1186"/>
      <c r="D246" s="833"/>
      <c r="E246" s="834"/>
      <c r="F246" s="835"/>
      <c r="G246" s="836"/>
      <c r="I246" s="716"/>
      <c r="J246" s="717"/>
      <c r="K246" s="718"/>
      <c r="L246" s="719"/>
      <c r="M246" s="720"/>
      <c r="N246" s="721"/>
      <c r="O246" s="722"/>
      <c r="P246" s="722"/>
      <c r="Q246" s="722"/>
      <c r="R246" s="722"/>
    </row>
    <row r="247" spans="1:18">
      <c r="A247" s="827"/>
      <c r="B247" s="846" t="s">
        <v>1660</v>
      </c>
      <c r="C247" s="1186"/>
      <c r="D247" s="833"/>
      <c r="E247" s="834"/>
      <c r="F247" s="835"/>
      <c r="G247" s="836"/>
      <c r="I247" s="716"/>
      <c r="J247" s="717"/>
      <c r="K247" s="718"/>
      <c r="L247" s="719"/>
      <c r="M247" s="720"/>
      <c r="N247" s="721"/>
      <c r="O247" s="722"/>
      <c r="P247" s="722"/>
      <c r="Q247" s="722"/>
      <c r="R247" s="722"/>
    </row>
    <row r="248" spans="1:18">
      <c r="A248" s="827"/>
      <c r="B248" s="846" t="s">
        <v>1659</v>
      </c>
      <c r="C248" s="1186"/>
      <c r="D248" s="833"/>
      <c r="E248" s="834"/>
      <c r="F248" s="835"/>
      <c r="G248" s="836"/>
      <c r="I248" s="716"/>
      <c r="J248" s="717"/>
      <c r="K248" s="718"/>
      <c r="L248" s="719"/>
      <c r="M248" s="720"/>
      <c r="N248" s="721"/>
      <c r="O248" s="722"/>
      <c r="P248" s="722"/>
      <c r="Q248" s="722"/>
      <c r="R248" s="722"/>
    </row>
    <row r="249" spans="1:18">
      <c r="A249" s="827"/>
      <c r="B249" s="846" t="s">
        <v>1658</v>
      </c>
      <c r="C249" s="1186"/>
      <c r="D249" s="833"/>
      <c r="E249" s="834"/>
      <c r="F249" s="835"/>
      <c r="G249" s="836"/>
      <c r="I249" s="716"/>
      <c r="J249" s="717"/>
      <c r="K249" s="718"/>
      <c r="L249" s="719"/>
      <c r="M249" s="720"/>
      <c r="N249" s="721"/>
      <c r="O249" s="722"/>
      <c r="P249" s="722"/>
      <c r="Q249" s="722"/>
      <c r="R249" s="722"/>
    </row>
    <row r="250" spans="1:18">
      <c r="A250" s="827"/>
      <c r="B250" s="846" t="s">
        <v>1657</v>
      </c>
      <c r="C250" s="1186"/>
      <c r="D250" s="833"/>
      <c r="E250" s="834"/>
      <c r="F250" s="835"/>
      <c r="G250" s="836"/>
      <c r="I250" s="716"/>
      <c r="J250" s="717"/>
      <c r="K250" s="718"/>
      <c r="L250" s="719"/>
      <c r="M250" s="720"/>
      <c r="N250" s="721"/>
      <c r="O250" s="722"/>
      <c r="P250" s="722"/>
      <c r="Q250" s="722"/>
      <c r="R250" s="722"/>
    </row>
    <row r="251" spans="1:18">
      <c r="A251" s="827"/>
      <c r="B251" s="837"/>
      <c r="C251" s="1176"/>
      <c r="D251" s="833"/>
      <c r="E251" s="834"/>
      <c r="F251" s="835"/>
      <c r="G251" s="836"/>
      <c r="I251" s="716"/>
      <c r="J251" s="717"/>
      <c r="K251" s="718"/>
      <c r="L251" s="719"/>
      <c r="M251" s="720"/>
      <c r="N251" s="721"/>
      <c r="O251" s="722"/>
      <c r="P251" s="722"/>
      <c r="Q251" s="722"/>
      <c r="R251" s="722"/>
    </row>
    <row r="252" spans="1:18" ht="38.25">
      <c r="A252" s="827">
        <f>COUNT($A$8:A251)+1</f>
        <v>46</v>
      </c>
      <c r="B252" s="847" t="s">
        <v>4114</v>
      </c>
      <c r="C252" s="1187"/>
      <c r="D252" s="833" t="s">
        <v>380</v>
      </c>
      <c r="E252" s="834">
        <v>6</v>
      </c>
      <c r="F252" s="835">
        <v>0</v>
      </c>
      <c r="G252" s="836">
        <f>E252*F252</f>
        <v>0</v>
      </c>
      <c r="I252" s="716"/>
      <c r="J252" s="717"/>
      <c r="K252" s="718"/>
      <c r="L252" s="719"/>
      <c r="M252" s="720"/>
      <c r="N252" s="721"/>
      <c r="O252" s="722"/>
      <c r="P252" s="722"/>
      <c r="Q252" s="722"/>
      <c r="R252" s="722"/>
    </row>
    <row r="253" spans="1:18">
      <c r="A253" s="827"/>
      <c r="B253" s="848" t="s">
        <v>1563</v>
      </c>
      <c r="C253" s="1188"/>
      <c r="D253" s="833"/>
      <c r="E253" s="834"/>
      <c r="F253" s="835"/>
      <c r="G253" s="836"/>
      <c r="I253" s="716"/>
      <c r="J253" s="717"/>
      <c r="K253" s="718"/>
      <c r="L253" s="719"/>
      <c r="M253" s="720"/>
      <c r="N253" s="721"/>
      <c r="O253" s="722"/>
      <c r="P253" s="722"/>
      <c r="Q253" s="722"/>
      <c r="R253" s="722"/>
    </row>
    <row r="254" spans="1:18">
      <c r="A254" s="827"/>
      <c r="B254" s="848"/>
      <c r="C254" s="1188"/>
      <c r="D254" s="833"/>
      <c r="E254" s="834"/>
      <c r="F254" s="835"/>
      <c r="G254" s="836"/>
      <c r="I254" s="716"/>
      <c r="J254" s="717"/>
      <c r="K254" s="718"/>
      <c r="L254" s="719"/>
      <c r="M254" s="720"/>
      <c r="N254" s="721"/>
      <c r="O254" s="722"/>
      <c r="P254" s="722"/>
      <c r="Q254" s="722"/>
      <c r="R254" s="722"/>
    </row>
    <row r="255" spans="1:18" ht="38.25">
      <c r="A255" s="827">
        <f>COUNT($A$8:A254)+1</f>
        <v>47</v>
      </c>
      <c r="B255" s="847" t="s">
        <v>4115</v>
      </c>
      <c r="C255" s="1187"/>
      <c r="D255" s="833" t="s">
        <v>380</v>
      </c>
      <c r="E255" s="834">
        <v>1</v>
      </c>
      <c r="F255" s="835">
        <v>0</v>
      </c>
      <c r="G255" s="836">
        <f>E255*F255</f>
        <v>0</v>
      </c>
      <c r="I255" s="716"/>
      <c r="J255" s="717"/>
      <c r="K255" s="718"/>
      <c r="L255" s="719"/>
      <c r="M255" s="720"/>
      <c r="N255" s="721"/>
      <c r="O255" s="722"/>
      <c r="P255" s="722"/>
      <c r="Q255" s="722"/>
      <c r="R255" s="722"/>
    </row>
    <row r="256" spans="1:18">
      <c r="A256" s="827"/>
      <c r="B256" s="848" t="s">
        <v>1559</v>
      </c>
      <c r="C256" s="1188"/>
      <c r="D256" s="833"/>
      <c r="E256" s="834"/>
      <c r="F256" s="835"/>
      <c r="G256" s="836"/>
      <c r="I256" s="716"/>
      <c r="J256" s="717"/>
      <c r="K256" s="718"/>
      <c r="L256" s="719"/>
      <c r="M256" s="720"/>
      <c r="N256" s="721"/>
      <c r="O256" s="722"/>
      <c r="P256" s="722"/>
      <c r="Q256" s="722"/>
      <c r="R256" s="722"/>
    </row>
    <row r="257" spans="1:18">
      <c r="A257" s="827"/>
      <c r="B257" s="837"/>
      <c r="C257" s="1176"/>
      <c r="D257" s="833"/>
      <c r="E257" s="834"/>
      <c r="F257" s="835"/>
      <c r="G257" s="836"/>
      <c r="I257" s="716"/>
      <c r="J257" s="717"/>
      <c r="K257" s="718"/>
      <c r="L257" s="719"/>
      <c r="M257" s="720"/>
      <c r="N257" s="721"/>
      <c r="O257" s="722"/>
      <c r="P257" s="722"/>
      <c r="Q257" s="722"/>
      <c r="R257" s="722"/>
    </row>
    <row r="258" spans="1:18" ht="25.5">
      <c r="A258" s="827">
        <f>COUNT($A$8:A257)+1</f>
        <v>48</v>
      </c>
      <c r="B258" s="847" t="s">
        <v>4116</v>
      </c>
      <c r="C258" s="1187"/>
      <c r="D258" s="833"/>
      <c r="E258" s="834"/>
      <c r="F258" s="835"/>
      <c r="G258" s="836"/>
      <c r="I258" s="716"/>
      <c r="J258" s="717"/>
      <c r="K258" s="718"/>
      <c r="L258" s="719"/>
      <c r="M258" s="720"/>
      <c r="N258" s="721"/>
      <c r="O258" s="722"/>
      <c r="P258" s="722"/>
      <c r="Q258" s="722"/>
      <c r="R258" s="722"/>
    </row>
    <row r="259" spans="1:18">
      <c r="A259" s="827"/>
      <c r="B259" s="848" t="s">
        <v>1563</v>
      </c>
      <c r="C259" s="1188"/>
      <c r="D259" s="833" t="s">
        <v>296</v>
      </c>
      <c r="E259" s="834">
        <v>20</v>
      </c>
      <c r="F259" s="835">
        <v>0</v>
      </c>
      <c r="G259" s="836">
        <f>F259*E259</f>
        <v>0</v>
      </c>
      <c r="I259" s="716"/>
      <c r="J259" s="717"/>
      <c r="K259" s="718"/>
      <c r="L259" s="719"/>
      <c r="M259" s="720"/>
      <c r="N259" s="721"/>
      <c r="O259" s="722"/>
      <c r="P259" s="722"/>
      <c r="Q259" s="722"/>
      <c r="R259" s="722"/>
    </row>
    <row r="260" spans="1:18">
      <c r="A260" s="827"/>
      <c r="B260" s="848"/>
      <c r="C260" s="1188"/>
      <c r="D260" s="833"/>
      <c r="E260" s="834"/>
      <c r="F260" s="835"/>
      <c r="G260" s="836"/>
      <c r="I260" s="716"/>
      <c r="J260" s="717"/>
      <c r="K260" s="718"/>
      <c r="L260" s="719"/>
      <c r="M260" s="720"/>
      <c r="N260" s="721"/>
      <c r="O260" s="722"/>
      <c r="P260" s="722"/>
      <c r="Q260" s="722"/>
      <c r="R260" s="722"/>
    </row>
    <row r="261" spans="1:18" ht="25.5">
      <c r="A261" s="827">
        <f>COUNT($A$8:A260)+1</f>
        <v>49</v>
      </c>
      <c r="B261" s="847" t="s">
        <v>4117</v>
      </c>
      <c r="C261" s="1187"/>
      <c r="D261" s="833"/>
      <c r="E261" s="834"/>
      <c r="F261" s="835"/>
      <c r="G261" s="836"/>
      <c r="I261" s="716"/>
      <c r="J261" s="717"/>
      <c r="K261" s="718"/>
      <c r="L261" s="719"/>
      <c r="M261" s="720"/>
      <c r="N261" s="721"/>
      <c r="O261" s="722"/>
      <c r="P261" s="722"/>
      <c r="Q261" s="722"/>
      <c r="R261" s="722"/>
    </row>
    <row r="262" spans="1:18">
      <c r="A262" s="827"/>
      <c r="B262" s="848" t="s">
        <v>1559</v>
      </c>
      <c r="C262" s="1188"/>
      <c r="D262" s="833" t="s">
        <v>296</v>
      </c>
      <c r="E262" s="834">
        <v>2</v>
      </c>
      <c r="F262" s="835">
        <v>0</v>
      </c>
      <c r="G262" s="836">
        <f>F262*E262</f>
        <v>0</v>
      </c>
      <c r="I262" s="716"/>
      <c r="J262" s="717"/>
      <c r="K262" s="718"/>
      <c r="L262" s="719"/>
      <c r="M262" s="720"/>
      <c r="N262" s="721"/>
      <c r="O262" s="722"/>
      <c r="P262" s="722"/>
      <c r="Q262" s="722"/>
      <c r="R262" s="722"/>
    </row>
    <row r="263" spans="1:18">
      <c r="A263" s="827"/>
      <c r="B263" s="837"/>
      <c r="C263" s="1176"/>
      <c r="D263" s="833"/>
      <c r="E263" s="834"/>
      <c r="F263" s="835"/>
      <c r="G263" s="836"/>
      <c r="I263" s="716"/>
      <c r="J263" s="717"/>
      <c r="K263" s="718"/>
      <c r="L263" s="719"/>
      <c r="M263" s="720"/>
      <c r="N263" s="721"/>
      <c r="O263" s="722"/>
      <c r="P263" s="722"/>
      <c r="Q263" s="722"/>
      <c r="R263" s="722"/>
    </row>
    <row r="264" spans="1:18" ht="25.5">
      <c r="A264" s="827">
        <f>COUNT($A$8:A263)+1</f>
        <v>50</v>
      </c>
      <c r="B264" s="849" t="s">
        <v>1656</v>
      </c>
      <c r="C264" s="1189"/>
      <c r="D264" s="833"/>
      <c r="E264" s="834"/>
      <c r="F264" s="835"/>
      <c r="G264" s="836"/>
      <c r="I264" s="716"/>
      <c r="J264" s="717"/>
      <c r="K264" s="718"/>
      <c r="L264" s="719"/>
      <c r="M264" s="720"/>
      <c r="N264" s="721"/>
      <c r="O264" s="722"/>
      <c r="P264" s="722"/>
      <c r="Q264" s="722"/>
      <c r="R264" s="722"/>
    </row>
    <row r="265" spans="1:18">
      <c r="A265" s="827"/>
      <c r="B265" s="849" t="s">
        <v>1655</v>
      </c>
      <c r="C265" s="1189"/>
      <c r="D265" s="833"/>
      <c r="E265" s="834"/>
      <c r="F265" s="835"/>
      <c r="G265" s="836"/>
      <c r="I265" s="716"/>
      <c r="J265" s="717"/>
      <c r="K265" s="718"/>
      <c r="L265" s="719"/>
      <c r="M265" s="720"/>
      <c r="N265" s="721"/>
      <c r="O265" s="722"/>
      <c r="P265" s="722"/>
      <c r="Q265" s="722"/>
      <c r="R265" s="722"/>
    </row>
    <row r="266" spans="1:18">
      <c r="A266" s="827"/>
      <c r="B266" s="850" t="s">
        <v>1654</v>
      </c>
      <c r="C266" s="1190"/>
      <c r="D266" s="833"/>
      <c r="E266" s="834"/>
      <c r="F266" s="835"/>
      <c r="G266" s="836"/>
      <c r="I266" s="716"/>
      <c r="J266" s="717"/>
      <c r="K266" s="718"/>
      <c r="L266" s="719"/>
      <c r="M266" s="720"/>
      <c r="N266" s="721"/>
      <c r="O266" s="722"/>
      <c r="P266" s="722"/>
      <c r="Q266" s="722"/>
      <c r="R266" s="722"/>
    </row>
    <row r="267" spans="1:18">
      <c r="A267" s="827"/>
      <c r="B267" s="850" t="s">
        <v>1653</v>
      </c>
      <c r="C267" s="1190"/>
      <c r="D267" s="833" t="s">
        <v>296</v>
      </c>
      <c r="E267" s="834">
        <v>6</v>
      </c>
      <c r="F267" s="835">
        <v>0</v>
      </c>
      <c r="G267" s="836">
        <f>F267*E267</f>
        <v>0</v>
      </c>
      <c r="I267" s="716"/>
      <c r="J267" s="717"/>
      <c r="K267" s="718"/>
      <c r="L267" s="719"/>
      <c r="M267" s="720"/>
      <c r="N267" s="721"/>
      <c r="O267" s="722"/>
      <c r="P267" s="722"/>
      <c r="Q267" s="722"/>
      <c r="R267" s="722"/>
    </row>
    <row r="268" spans="1:18">
      <c r="A268" s="827"/>
      <c r="B268" s="850"/>
      <c r="C268" s="1190"/>
      <c r="D268" s="833"/>
      <c r="E268" s="834"/>
      <c r="F268" s="835"/>
      <c r="G268" s="836"/>
      <c r="I268" s="716"/>
      <c r="J268" s="717"/>
      <c r="K268" s="718"/>
      <c r="L268" s="719"/>
      <c r="M268" s="720"/>
      <c r="N268" s="721"/>
      <c r="O268" s="722"/>
      <c r="P268" s="722"/>
      <c r="Q268" s="722"/>
      <c r="R268" s="722"/>
    </row>
    <row r="269" spans="1:18">
      <c r="A269" s="693">
        <f>COUNT($A$21:A268)+1</f>
        <v>51</v>
      </c>
      <c r="B269" s="845" t="s">
        <v>1652</v>
      </c>
      <c r="C269" s="1185"/>
      <c r="D269" s="731"/>
      <c r="E269" s="731"/>
      <c r="F269" s="697"/>
      <c r="G269" s="729"/>
      <c r="I269" s="716"/>
      <c r="J269" s="717"/>
      <c r="K269" s="718"/>
      <c r="L269" s="719"/>
      <c r="M269" s="720"/>
      <c r="N269" s="721"/>
      <c r="O269" s="722"/>
      <c r="P269" s="722"/>
      <c r="Q269" s="722"/>
      <c r="R269" s="722"/>
    </row>
    <row r="270" spans="1:18">
      <c r="A270" s="693"/>
      <c r="B270" s="851" t="s">
        <v>1651</v>
      </c>
      <c r="C270" s="1191"/>
      <c r="D270" s="731"/>
      <c r="E270" s="731"/>
      <c r="F270" s="697"/>
      <c r="G270" s="729"/>
      <c r="I270" s="716"/>
      <c r="J270" s="717"/>
      <c r="K270" s="718"/>
      <c r="L270" s="719"/>
      <c r="M270" s="720"/>
      <c r="N270" s="721"/>
      <c r="O270" s="722"/>
      <c r="P270" s="722"/>
      <c r="Q270" s="722"/>
      <c r="R270" s="722"/>
    </row>
    <row r="271" spans="1:18">
      <c r="A271" s="693"/>
      <c r="B271" s="852" t="s">
        <v>1542</v>
      </c>
      <c r="C271" s="1192"/>
      <c r="D271" s="731" t="s">
        <v>296</v>
      </c>
      <c r="E271" s="731">
        <v>1</v>
      </c>
      <c r="F271" s="835">
        <v>0</v>
      </c>
      <c r="G271" s="729">
        <f t="shared" ref="G271" si="2">F271*E271</f>
        <v>0</v>
      </c>
      <c r="I271" s="716"/>
      <c r="J271" s="717"/>
      <c r="K271" s="718"/>
      <c r="L271" s="719"/>
      <c r="M271" s="720"/>
      <c r="N271" s="721"/>
      <c r="O271" s="722"/>
      <c r="P271" s="722"/>
      <c r="Q271" s="722"/>
      <c r="R271" s="722"/>
    </row>
    <row r="272" spans="1:18">
      <c r="A272" s="693"/>
      <c r="B272" s="852"/>
      <c r="C272" s="1192"/>
      <c r="D272" s="731"/>
      <c r="E272" s="731"/>
      <c r="F272" s="697"/>
      <c r="G272" s="729"/>
      <c r="I272" s="716"/>
      <c r="J272" s="717"/>
      <c r="K272" s="718"/>
      <c r="L272" s="719"/>
      <c r="M272" s="720"/>
      <c r="N272" s="721"/>
      <c r="O272" s="722"/>
      <c r="P272" s="722"/>
      <c r="Q272" s="722"/>
      <c r="R272" s="722"/>
    </row>
    <row r="273" spans="1:18">
      <c r="A273" s="693">
        <f>COUNT($A$21:A272)+1</f>
        <v>52</v>
      </c>
      <c r="B273" s="845" t="s">
        <v>1561</v>
      </c>
      <c r="C273" s="1185"/>
      <c r="D273" s="731" t="s">
        <v>296</v>
      </c>
      <c r="E273" s="731">
        <v>3</v>
      </c>
      <c r="F273" s="835">
        <v>0</v>
      </c>
      <c r="G273" s="729">
        <f t="shared" ref="G273" si="3">F273*E273</f>
        <v>0</v>
      </c>
      <c r="I273" s="716"/>
      <c r="J273" s="717"/>
      <c r="K273" s="718"/>
      <c r="L273" s="719"/>
      <c r="M273" s="720"/>
      <c r="N273" s="721"/>
      <c r="O273" s="722"/>
      <c r="P273" s="722"/>
      <c r="Q273" s="722"/>
      <c r="R273" s="722"/>
    </row>
    <row r="274" spans="1:18" ht="25.5">
      <c r="A274" s="693"/>
      <c r="B274" s="851" t="s">
        <v>1560</v>
      </c>
      <c r="C274" s="1191"/>
      <c r="D274" s="731"/>
      <c r="E274" s="731"/>
      <c r="F274" s="697"/>
      <c r="G274" s="729"/>
      <c r="I274" s="716"/>
      <c r="J274" s="717"/>
      <c r="K274" s="718"/>
      <c r="L274" s="719"/>
      <c r="M274" s="720"/>
      <c r="N274" s="721"/>
      <c r="O274" s="722"/>
      <c r="P274" s="722"/>
      <c r="Q274" s="722"/>
      <c r="R274" s="722"/>
    </row>
    <row r="275" spans="1:18">
      <c r="A275" s="693"/>
      <c r="B275" s="852" t="s">
        <v>1543</v>
      </c>
      <c r="C275" s="1192"/>
      <c r="D275" s="731"/>
      <c r="E275" s="731"/>
      <c r="F275" s="697"/>
      <c r="G275" s="729"/>
      <c r="I275" s="716"/>
      <c r="J275" s="717"/>
      <c r="K275" s="718"/>
      <c r="L275" s="719"/>
      <c r="M275" s="720"/>
      <c r="N275" s="721"/>
      <c r="O275" s="722"/>
      <c r="P275" s="722"/>
      <c r="Q275" s="722"/>
      <c r="R275" s="722"/>
    </row>
    <row r="276" spans="1:18">
      <c r="A276" s="827"/>
      <c r="B276" s="850"/>
      <c r="C276" s="1190"/>
      <c r="D276" s="833"/>
      <c r="E276" s="834"/>
      <c r="F276" s="835"/>
      <c r="G276" s="836"/>
      <c r="I276" s="716"/>
      <c r="J276" s="717"/>
      <c r="K276" s="718"/>
      <c r="L276" s="719"/>
      <c r="M276" s="720"/>
      <c r="N276" s="721"/>
      <c r="O276" s="722"/>
      <c r="P276" s="722"/>
      <c r="Q276" s="722"/>
      <c r="R276" s="722"/>
    </row>
    <row r="277" spans="1:18">
      <c r="A277" s="693">
        <v>277</v>
      </c>
      <c r="B277" s="853" t="s">
        <v>1650</v>
      </c>
      <c r="C277" s="1193"/>
      <c r="D277" s="731" t="s">
        <v>296</v>
      </c>
      <c r="E277" s="854">
        <v>1</v>
      </c>
      <c r="F277" s="835">
        <v>0</v>
      </c>
      <c r="G277" s="729">
        <f t="shared" ref="G277" si="4">F277*E277</f>
        <v>0</v>
      </c>
      <c r="I277" s="716"/>
      <c r="J277" s="717"/>
      <c r="K277" s="718"/>
      <c r="L277" s="719"/>
      <c r="M277" s="720"/>
      <c r="N277" s="721"/>
      <c r="O277" s="722"/>
      <c r="P277" s="722"/>
      <c r="Q277" s="722"/>
      <c r="R277" s="722"/>
    </row>
    <row r="278" spans="1:18" ht="25.5">
      <c r="A278" s="693"/>
      <c r="B278" s="822" t="s">
        <v>1649</v>
      </c>
      <c r="C278" s="1183"/>
      <c r="D278" s="731"/>
      <c r="E278" s="854"/>
      <c r="F278" s="697"/>
      <c r="G278" s="729"/>
      <c r="I278" s="716"/>
      <c r="J278" s="717"/>
      <c r="K278" s="718"/>
      <c r="L278" s="719"/>
      <c r="M278" s="720"/>
      <c r="N278" s="721"/>
      <c r="O278" s="722"/>
      <c r="P278" s="722"/>
      <c r="Q278" s="722"/>
      <c r="R278" s="722"/>
    </row>
    <row r="279" spans="1:18" ht="51">
      <c r="A279" s="693"/>
      <c r="B279" s="822" t="s">
        <v>1648</v>
      </c>
      <c r="C279" s="1183"/>
      <c r="D279" s="731"/>
      <c r="E279" s="854"/>
      <c r="F279" s="697"/>
      <c r="G279" s="729"/>
      <c r="I279" s="716"/>
      <c r="J279" s="717"/>
      <c r="K279" s="718"/>
      <c r="L279" s="719"/>
      <c r="M279" s="720"/>
      <c r="N279" s="721"/>
      <c r="O279" s="722"/>
      <c r="P279" s="722"/>
      <c r="Q279" s="722"/>
      <c r="R279" s="722"/>
    </row>
    <row r="280" spans="1:18" ht="38.25">
      <c r="A280" s="693"/>
      <c r="B280" s="822" t="s">
        <v>1647</v>
      </c>
      <c r="C280" s="1183"/>
      <c r="D280" s="731"/>
      <c r="E280" s="854"/>
      <c r="F280" s="697"/>
      <c r="G280" s="729"/>
      <c r="I280" s="716"/>
      <c r="J280" s="717"/>
      <c r="K280" s="718"/>
      <c r="L280" s="719"/>
      <c r="M280" s="720"/>
      <c r="N280" s="721"/>
      <c r="O280" s="722"/>
      <c r="P280" s="722"/>
      <c r="Q280" s="722"/>
      <c r="R280" s="722"/>
    </row>
    <row r="281" spans="1:18">
      <c r="A281" s="693"/>
      <c r="B281" s="822" t="s">
        <v>1646</v>
      </c>
      <c r="C281" s="1183"/>
      <c r="D281" s="731"/>
      <c r="E281" s="854"/>
      <c r="F281" s="697"/>
      <c r="G281" s="729"/>
      <c r="I281" s="716"/>
      <c r="J281" s="717"/>
      <c r="K281" s="718"/>
      <c r="L281" s="719"/>
      <c r="M281" s="720"/>
      <c r="N281" s="721"/>
      <c r="O281" s="722"/>
      <c r="P281" s="722"/>
      <c r="Q281" s="722"/>
      <c r="R281" s="722"/>
    </row>
    <row r="282" spans="1:18">
      <c r="A282" s="693"/>
      <c r="B282" s="822" t="s">
        <v>1645</v>
      </c>
      <c r="C282" s="1183"/>
      <c r="D282" s="731"/>
      <c r="E282" s="854"/>
      <c r="F282" s="697"/>
      <c r="G282" s="729"/>
      <c r="I282" s="716"/>
      <c r="J282" s="717"/>
      <c r="K282" s="718"/>
      <c r="L282" s="719"/>
      <c r="M282" s="720"/>
      <c r="N282" s="721"/>
      <c r="O282" s="722"/>
      <c r="P282" s="722"/>
      <c r="Q282" s="722"/>
      <c r="R282" s="722"/>
    </row>
    <row r="283" spans="1:18" ht="25.5">
      <c r="A283" s="693"/>
      <c r="B283" s="822" t="s">
        <v>1644</v>
      </c>
      <c r="C283" s="1183"/>
      <c r="D283" s="731"/>
      <c r="E283" s="854"/>
      <c r="F283" s="697"/>
      <c r="G283" s="729"/>
      <c r="I283" s="716"/>
      <c r="J283" s="717"/>
      <c r="K283" s="718"/>
      <c r="L283" s="719"/>
      <c r="M283" s="720"/>
      <c r="N283" s="721"/>
      <c r="O283" s="722"/>
      <c r="P283" s="722"/>
      <c r="Q283" s="722"/>
      <c r="R283" s="722"/>
    </row>
    <row r="284" spans="1:18">
      <c r="A284" s="693"/>
      <c r="B284" s="822" t="s">
        <v>1643</v>
      </c>
      <c r="C284" s="1183"/>
      <c r="D284" s="731"/>
      <c r="E284" s="854"/>
      <c r="F284" s="697"/>
      <c r="G284" s="729"/>
      <c r="I284" s="716"/>
      <c r="J284" s="717"/>
      <c r="K284" s="718"/>
      <c r="L284" s="719"/>
      <c r="M284" s="720"/>
      <c r="N284" s="721"/>
      <c r="O284" s="722"/>
      <c r="P284" s="722"/>
      <c r="Q284" s="722"/>
      <c r="R284" s="722"/>
    </row>
    <row r="285" spans="1:18">
      <c r="A285" s="693"/>
      <c r="B285" s="822" t="s">
        <v>1642</v>
      </c>
      <c r="C285" s="1183"/>
      <c r="D285" s="731"/>
      <c r="E285" s="854"/>
      <c r="F285" s="697"/>
      <c r="G285" s="729"/>
      <c r="I285" s="716"/>
      <c r="J285" s="717"/>
      <c r="K285" s="718"/>
      <c r="L285" s="719"/>
      <c r="M285" s="720"/>
      <c r="N285" s="721"/>
      <c r="O285" s="722"/>
      <c r="P285" s="722"/>
      <c r="Q285" s="722"/>
      <c r="R285" s="722"/>
    </row>
    <row r="286" spans="1:18">
      <c r="A286" s="693"/>
      <c r="B286" s="822" t="s">
        <v>1641</v>
      </c>
      <c r="C286" s="1183"/>
      <c r="D286" s="731"/>
      <c r="E286" s="854"/>
      <c r="F286" s="697"/>
      <c r="G286" s="729"/>
      <c r="I286" s="716"/>
      <c r="J286" s="717"/>
      <c r="K286" s="718"/>
      <c r="L286" s="719"/>
      <c r="M286" s="720"/>
      <c r="N286" s="721"/>
      <c r="O286" s="722"/>
      <c r="P286" s="722"/>
      <c r="Q286" s="722"/>
      <c r="R286" s="722"/>
    </row>
    <row r="287" spans="1:18">
      <c r="A287" s="693"/>
      <c r="B287" s="822" t="s">
        <v>1640</v>
      </c>
      <c r="C287" s="1183"/>
      <c r="D287" s="731"/>
      <c r="E287" s="854"/>
      <c r="F287" s="697"/>
      <c r="G287" s="729"/>
      <c r="I287" s="716"/>
      <c r="J287" s="717"/>
      <c r="K287" s="718"/>
      <c r="L287" s="719"/>
      <c r="M287" s="720"/>
      <c r="N287" s="721"/>
      <c r="O287" s="722"/>
      <c r="P287" s="722"/>
      <c r="Q287" s="722"/>
      <c r="R287" s="722"/>
    </row>
    <row r="288" spans="1:18" ht="25.5">
      <c r="A288" s="693"/>
      <c r="B288" s="822" t="s">
        <v>1639</v>
      </c>
      <c r="C288" s="1183"/>
      <c r="D288" s="731"/>
      <c r="E288" s="854"/>
      <c r="F288" s="697"/>
      <c r="G288" s="729"/>
      <c r="I288" s="716"/>
      <c r="J288" s="717"/>
      <c r="K288" s="718"/>
      <c r="L288" s="719"/>
      <c r="M288" s="720"/>
      <c r="N288" s="721"/>
      <c r="O288" s="722"/>
      <c r="P288" s="722"/>
      <c r="Q288" s="722"/>
      <c r="R288" s="722"/>
    </row>
    <row r="289" spans="1:18">
      <c r="A289" s="693"/>
      <c r="B289" s="822" t="s">
        <v>1638</v>
      </c>
      <c r="C289" s="1183"/>
      <c r="D289" s="731"/>
      <c r="E289" s="854"/>
      <c r="F289" s="697"/>
      <c r="G289" s="729"/>
      <c r="I289" s="716"/>
      <c r="J289" s="717"/>
      <c r="K289" s="718"/>
      <c r="L289" s="719"/>
      <c r="M289" s="720"/>
      <c r="N289" s="721"/>
      <c r="O289" s="722"/>
      <c r="P289" s="722"/>
      <c r="Q289" s="722"/>
      <c r="R289" s="722"/>
    </row>
    <row r="290" spans="1:18">
      <c r="A290" s="693"/>
      <c r="B290" s="822" t="s">
        <v>1637</v>
      </c>
      <c r="C290" s="1183"/>
      <c r="D290" s="731"/>
      <c r="E290" s="854"/>
      <c r="F290" s="697"/>
      <c r="G290" s="729"/>
      <c r="I290" s="716"/>
      <c r="J290" s="717"/>
      <c r="K290" s="718"/>
      <c r="L290" s="719"/>
      <c r="M290" s="720"/>
      <c r="N290" s="721"/>
      <c r="O290" s="722"/>
      <c r="P290" s="722"/>
      <c r="Q290" s="722"/>
      <c r="R290" s="722"/>
    </row>
    <row r="291" spans="1:18">
      <c r="A291" s="693"/>
      <c r="B291" s="822" t="s">
        <v>1636</v>
      </c>
      <c r="C291" s="1183"/>
      <c r="D291" s="731"/>
      <c r="E291" s="854"/>
      <c r="F291" s="697"/>
      <c r="G291" s="729"/>
      <c r="I291" s="716"/>
      <c r="J291" s="717"/>
      <c r="K291" s="718"/>
      <c r="L291" s="719"/>
      <c r="M291" s="720"/>
      <c r="N291" s="721"/>
      <c r="O291" s="722"/>
      <c r="P291" s="722"/>
      <c r="Q291" s="722"/>
      <c r="R291" s="722"/>
    </row>
    <row r="292" spans="1:18">
      <c r="A292" s="693"/>
      <c r="B292" s="822" t="s">
        <v>1635</v>
      </c>
      <c r="C292" s="1183"/>
      <c r="D292" s="731"/>
      <c r="E292" s="854"/>
      <c r="F292" s="697"/>
      <c r="G292" s="729"/>
      <c r="I292" s="716"/>
      <c r="J292" s="717"/>
      <c r="K292" s="718"/>
      <c r="L292" s="719"/>
      <c r="M292" s="720"/>
      <c r="N292" s="721"/>
      <c r="O292" s="722"/>
      <c r="P292" s="722"/>
      <c r="Q292" s="722"/>
      <c r="R292" s="722"/>
    </row>
    <row r="293" spans="1:18">
      <c r="A293" s="693"/>
      <c r="B293" s="822" t="s">
        <v>1634</v>
      </c>
      <c r="C293" s="1183"/>
      <c r="D293" s="731"/>
      <c r="E293" s="854"/>
      <c r="F293" s="697"/>
      <c r="G293" s="729"/>
      <c r="I293" s="716"/>
      <c r="J293" s="717"/>
      <c r="K293" s="718"/>
      <c r="L293" s="719"/>
      <c r="M293" s="720"/>
      <c r="N293" s="721"/>
      <c r="O293" s="722"/>
      <c r="P293" s="722"/>
      <c r="Q293" s="722"/>
      <c r="R293" s="722"/>
    </row>
    <row r="294" spans="1:18">
      <c r="A294" s="693"/>
      <c r="B294" s="822" t="s">
        <v>1633</v>
      </c>
      <c r="C294" s="1183"/>
      <c r="D294" s="731"/>
      <c r="E294" s="854"/>
      <c r="F294" s="697"/>
      <c r="G294" s="729"/>
      <c r="I294" s="716"/>
      <c r="J294" s="717"/>
      <c r="K294" s="718"/>
      <c r="L294" s="719"/>
      <c r="M294" s="720"/>
      <c r="N294" s="721"/>
      <c r="O294" s="722"/>
      <c r="P294" s="722"/>
      <c r="Q294" s="722"/>
      <c r="R294" s="722"/>
    </row>
    <row r="295" spans="1:18">
      <c r="A295" s="693"/>
      <c r="B295" s="822" t="s">
        <v>1632</v>
      </c>
      <c r="C295" s="1183"/>
      <c r="D295" s="731"/>
      <c r="E295" s="854"/>
      <c r="F295" s="697"/>
      <c r="G295" s="729"/>
      <c r="I295" s="716"/>
      <c r="J295" s="717"/>
      <c r="K295" s="718"/>
      <c r="L295" s="719"/>
      <c r="M295" s="720"/>
      <c r="N295" s="721"/>
      <c r="O295" s="722"/>
      <c r="P295" s="722"/>
      <c r="Q295" s="722"/>
      <c r="R295" s="722"/>
    </row>
    <row r="296" spans="1:18" ht="25.5">
      <c r="A296" s="693"/>
      <c r="B296" s="822" t="s">
        <v>1631</v>
      </c>
      <c r="C296" s="1183"/>
      <c r="D296" s="731"/>
      <c r="E296" s="854"/>
      <c r="F296" s="697"/>
      <c r="G296" s="729"/>
      <c r="I296" s="716"/>
      <c r="J296" s="717"/>
      <c r="K296" s="718"/>
      <c r="L296" s="719"/>
      <c r="M296" s="720"/>
      <c r="N296" s="721"/>
      <c r="O296" s="722"/>
      <c r="P296" s="722"/>
      <c r="Q296" s="722"/>
      <c r="R296" s="722"/>
    </row>
    <row r="297" spans="1:18" ht="25.5">
      <c r="A297" s="693"/>
      <c r="B297" s="822" t="s">
        <v>1630</v>
      </c>
      <c r="C297" s="1183"/>
      <c r="D297" s="731"/>
      <c r="E297" s="854"/>
      <c r="F297" s="697"/>
      <c r="G297" s="729"/>
      <c r="I297" s="716"/>
      <c r="J297" s="717"/>
      <c r="K297" s="718"/>
      <c r="L297" s="719"/>
      <c r="M297" s="720"/>
      <c r="N297" s="721"/>
      <c r="O297" s="722"/>
      <c r="P297" s="722"/>
      <c r="Q297" s="722"/>
      <c r="R297" s="722"/>
    </row>
    <row r="298" spans="1:18">
      <c r="A298" s="693"/>
      <c r="B298" s="822" t="s">
        <v>1629</v>
      </c>
      <c r="C298" s="1183"/>
      <c r="D298" s="731"/>
      <c r="E298" s="854"/>
      <c r="F298" s="697"/>
      <c r="G298" s="729"/>
      <c r="I298" s="716"/>
      <c r="J298" s="717"/>
      <c r="K298" s="718"/>
      <c r="L298" s="719"/>
      <c r="M298" s="720"/>
      <c r="N298" s="721"/>
      <c r="O298" s="722"/>
      <c r="P298" s="722"/>
      <c r="Q298" s="722"/>
      <c r="R298" s="722"/>
    </row>
    <row r="299" spans="1:18" ht="25.5">
      <c r="A299" s="693"/>
      <c r="B299" s="822" t="s">
        <v>1628</v>
      </c>
      <c r="C299" s="1183"/>
      <c r="D299" s="731"/>
      <c r="E299" s="854"/>
      <c r="F299" s="697"/>
      <c r="G299" s="729"/>
      <c r="I299" s="716"/>
      <c r="J299" s="717"/>
      <c r="K299" s="718"/>
      <c r="L299" s="719"/>
      <c r="M299" s="720"/>
      <c r="N299" s="721"/>
      <c r="O299" s="722"/>
      <c r="P299" s="722"/>
      <c r="Q299" s="722"/>
      <c r="R299" s="722"/>
    </row>
    <row r="300" spans="1:18">
      <c r="A300" s="693"/>
      <c r="B300" s="822" t="s">
        <v>1627</v>
      </c>
      <c r="C300" s="1183"/>
      <c r="D300" s="731"/>
      <c r="E300" s="854"/>
      <c r="F300" s="697"/>
      <c r="G300" s="729"/>
      <c r="I300" s="716"/>
      <c r="J300" s="717"/>
      <c r="K300" s="718"/>
      <c r="L300" s="719"/>
      <c r="M300" s="720"/>
      <c r="N300" s="721"/>
      <c r="O300" s="722"/>
      <c r="P300" s="722"/>
      <c r="Q300" s="722"/>
      <c r="R300" s="722"/>
    </row>
    <row r="301" spans="1:18">
      <c r="A301" s="693"/>
      <c r="B301" s="822" t="s">
        <v>1626</v>
      </c>
      <c r="C301" s="1183"/>
      <c r="D301" s="731"/>
      <c r="E301" s="854"/>
      <c r="F301" s="697"/>
      <c r="G301" s="729"/>
      <c r="I301" s="716"/>
      <c r="J301" s="717"/>
      <c r="K301" s="718"/>
      <c r="L301" s="719"/>
      <c r="M301" s="720"/>
      <c r="N301" s="721"/>
      <c r="O301" s="722"/>
      <c r="P301" s="722"/>
      <c r="Q301" s="722"/>
      <c r="R301" s="722"/>
    </row>
    <row r="302" spans="1:18">
      <c r="A302" s="693"/>
      <c r="B302" s="822" t="s">
        <v>1625</v>
      </c>
      <c r="C302" s="1183"/>
      <c r="D302" s="731"/>
      <c r="E302" s="854"/>
      <c r="F302" s="697"/>
      <c r="G302" s="729"/>
      <c r="I302" s="716"/>
      <c r="J302" s="717"/>
      <c r="K302" s="718"/>
      <c r="L302" s="719"/>
      <c r="M302" s="720"/>
      <c r="N302" s="721"/>
      <c r="O302" s="722"/>
      <c r="P302" s="722"/>
      <c r="Q302" s="722"/>
      <c r="R302" s="722"/>
    </row>
    <row r="303" spans="1:18">
      <c r="A303" s="693"/>
      <c r="B303" s="822" t="s">
        <v>1624</v>
      </c>
      <c r="C303" s="1183"/>
      <c r="D303" s="731"/>
      <c r="E303" s="854"/>
      <c r="F303" s="697"/>
      <c r="G303" s="729"/>
      <c r="I303" s="716"/>
      <c r="J303" s="717"/>
      <c r="K303" s="718"/>
      <c r="L303" s="719"/>
      <c r="M303" s="720"/>
      <c r="N303" s="721"/>
      <c r="O303" s="722"/>
      <c r="P303" s="722"/>
      <c r="Q303" s="722"/>
      <c r="R303" s="722"/>
    </row>
    <row r="304" spans="1:18">
      <c r="A304" s="693"/>
      <c r="B304" s="822" t="s">
        <v>1623</v>
      </c>
      <c r="C304" s="1183"/>
      <c r="D304" s="731"/>
      <c r="E304" s="854"/>
      <c r="F304" s="697"/>
      <c r="G304" s="729"/>
      <c r="I304" s="716"/>
      <c r="J304" s="717"/>
      <c r="K304" s="718"/>
      <c r="L304" s="719"/>
      <c r="M304" s="720"/>
      <c r="N304" s="721"/>
      <c r="O304" s="722"/>
      <c r="P304" s="722"/>
      <c r="Q304" s="722"/>
      <c r="R304" s="722"/>
    </row>
    <row r="305" spans="1:18" ht="25.5">
      <c r="A305" s="693"/>
      <c r="B305" s="822" t="s">
        <v>1622</v>
      </c>
      <c r="C305" s="1183"/>
      <c r="D305" s="731"/>
      <c r="E305" s="854"/>
      <c r="F305" s="697"/>
      <c r="G305" s="729"/>
      <c r="I305" s="716"/>
      <c r="J305" s="717"/>
      <c r="K305" s="718"/>
      <c r="L305" s="719"/>
      <c r="M305" s="720"/>
      <c r="N305" s="721"/>
      <c r="O305" s="722"/>
      <c r="P305" s="722"/>
      <c r="Q305" s="722"/>
      <c r="R305" s="722"/>
    </row>
    <row r="306" spans="1:18">
      <c r="A306" s="693"/>
      <c r="B306" s="822" t="s">
        <v>1621</v>
      </c>
      <c r="C306" s="1183"/>
      <c r="D306" s="731"/>
      <c r="E306" s="854"/>
      <c r="F306" s="697"/>
      <c r="G306" s="729"/>
      <c r="I306" s="716"/>
      <c r="J306" s="717"/>
      <c r="K306" s="718"/>
      <c r="L306" s="719"/>
      <c r="M306" s="720"/>
      <c r="N306" s="721"/>
      <c r="O306" s="722"/>
      <c r="P306" s="722"/>
      <c r="Q306" s="722"/>
      <c r="R306" s="722"/>
    </row>
    <row r="307" spans="1:18">
      <c r="A307" s="827"/>
      <c r="B307" s="850"/>
      <c r="C307" s="1190"/>
      <c r="D307" s="833"/>
      <c r="E307" s="834"/>
      <c r="F307" s="835"/>
      <c r="G307" s="836"/>
      <c r="I307" s="716"/>
      <c r="J307" s="717"/>
      <c r="K307" s="718"/>
      <c r="L307" s="719"/>
      <c r="M307" s="720"/>
      <c r="N307" s="721"/>
      <c r="O307" s="722"/>
      <c r="P307" s="722"/>
      <c r="Q307" s="722"/>
      <c r="R307" s="722"/>
    </row>
    <row r="308" spans="1:18" ht="25.5">
      <c r="A308" s="693">
        <v>277</v>
      </c>
      <c r="B308" s="855" t="s">
        <v>1620</v>
      </c>
      <c r="C308" s="1194"/>
      <c r="D308" s="731" t="s">
        <v>296</v>
      </c>
      <c r="E308" s="854">
        <v>2</v>
      </c>
      <c r="F308" s="835">
        <v>0</v>
      </c>
      <c r="G308" s="729">
        <f t="shared" ref="G308" si="5">F308*E308</f>
        <v>0</v>
      </c>
      <c r="I308" s="716"/>
      <c r="J308" s="717"/>
      <c r="K308" s="718"/>
      <c r="L308" s="719"/>
      <c r="M308" s="720"/>
      <c r="N308" s="721"/>
      <c r="O308" s="722"/>
      <c r="P308" s="722"/>
      <c r="Q308" s="722"/>
      <c r="R308" s="722"/>
    </row>
    <row r="309" spans="1:18">
      <c r="A309" s="827"/>
      <c r="B309" s="856" t="s">
        <v>1619</v>
      </c>
      <c r="C309" s="1195"/>
      <c r="D309" s="833"/>
      <c r="E309" s="834"/>
      <c r="F309" s="835"/>
      <c r="G309" s="836"/>
      <c r="I309" s="716"/>
      <c r="J309" s="717"/>
      <c r="K309" s="718"/>
      <c r="L309" s="719"/>
      <c r="M309" s="720"/>
      <c r="N309" s="721"/>
      <c r="O309" s="722"/>
      <c r="P309" s="722"/>
      <c r="Q309" s="722"/>
      <c r="R309" s="722"/>
    </row>
    <row r="310" spans="1:18">
      <c r="A310" s="827"/>
      <c r="B310" s="856" t="s">
        <v>1618</v>
      </c>
      <c r="C310" s="1195"/>
      <c r="D310" s="833"/>
      <c r="E310" s="834"/>
      <c r="F310" s="835"/>
      <c r="G310" s="836"/>
      <c r="I310" s="716"/>
      <c r="J310" s="717"/>
      <c r="K310" s="718"/>
      <c r="L310" s="719"/>
      <c r="M310" s="720"/>
      <c r="N310" s="721"/>
      <c r="O310" s="722"/>
      <c r="P310" s="722"/>
      <c r="Q310" s="722"/>
      <c r="R310" s="722"/>
    </row>
    <row r="311" spans="1:18">
      <c r="A311" s="827"/>
      <c r="B311" s="856"/>
      <c r="C311" s="1195"/>
      <c r="D311" s="833"/>
      <c r="E311" s="834"/>
      <c r="F311" s="835"/>
      <c r="G311" s="836"/>
      <c r="I311" s="716"/>
      <c r="J311" s="717"/>
      <c r="K311" s="718"/>
      <c r="L311" s="719"/>
      <c r="M311" s="720"/>
      <c r="N311" s="721"/>
      <c r="O311" s="722"/>
      <c r="P311" s="722"/>
      <c r="Q311" s="722"/>
      <c r="R311" s="722"/>
    </row>
    <row r="312" spans="1:18" ht="25.5">
      <c r="A312" s="693">
        <v>277</v>
      </c>
      <c r="B312" s="857" t="s">
        <v>1617</v>
      </c>
      <c r="C312" s="1196"/>
      <c r="D312" s="731" t="s">
        <v>296</v>
      </c>
      <c r="E312" s="854">
        <v>2</v>
      </c>
      <c r="F312" s="835">
        <v>0</v>
      </c>
      <c r="G312" s="729">
        <f t="shared" ref="G312" si="6">F312*E312</f>
        <v>0</v>
      </c>
      <c r="I312" s="716"/>
      <c r="J312" s="717"/>
      <c r="K312" s="718"/>
      <c r="L312" s="719"/>
      <c r="M312" s="720"/>
      <c r="N312" s="721"/>
      <c r="O312" s="722"/>
      <c r="P312" s="722"/>
      <c r="Q312" s="722"/>
      <c r="R312" s="722"/>
    </row>
    <row r="313" spans="1:18" ht="63.75">
      <c r="A313" s="827"/>
      <c r="B313" s="858" t="s">
        <v>1616</v>
      </c>
      <c r="C313" s="1197"/>
      <c r="D313" s="833"/>
      <c r="E313" s="834"/>
      <c r="F313" s="835"/>
      <c r="G313" s="836"/>
      <c r="I313" s="716"/>
      <c r="J313" s="717"/>
      <c r="K313" s="718"/>
      <c r="L313" s="719"/>
      <c r="M313" s="720"/>
      <c r="N313" s="721"/>
      <c r="O313" s="722"/>
      <c r="P313" s="722"/>
      <c r="Q313" s="722"/>
      <c r="R313" s="722"/>
    </row>
    <row r="314" spans="1:18" ht="25.5">
      <c r="A314" s="827"/>
      <c r="B314" s="858" t="s">
        <v>4118</v>
      </c>
      <c r="C314" s="1197"/>
      <c r="D314" s="833"/>
      <c r="E314" s="834"/>
      <c r="F314" s="835"/>
      <c r="G314" s="836"/>
      <c r="I314" s="716"/>
      <c r="J314" s="717"/>
      <c r="K314" s="718"/>
      <c r="L314" s="719"/>
      <c r="M314" s="720"/>
      <c r="N314" s="721"/>
      <c r="O314" s="722"/>
      <c r="P314" s="722"/>
      <c r="Q314" s="722"/>
      <c r="R314" s="722"/>
    </row>
    <row r="315" spans="1:18" ht="51">
      <c r="A315" s="827"/>
      <c r="B315" s="858" t="s">
        <v>1615</v>
      </c>
      <c r="C315" s="1197"/>
      <c r="D315" s="833"/>
      <c r="E315" s="834"/>
      <c r="F315" s="835"/>
      <c r="G315" s="836"/>
      <c r="I315" s="716"/>
      <c r="J315" s="717"/>
      <c r="K315" s="718"/>
      <c r="L315" s="719"/>
      <c r="M315" s="720"/>
      <c r="N315" s="721"/>
      <c r="O315" s="722"/>
      <c r="P315" s="722"/>
      <c r="Q315" s="722"/>
      <c r="R315" s="722"/>
    </row>
    <row r="316" spans="1:18">
      <c r="A316" s="827"/>
      <c r="B316" s="858" t="s">
        <v>1614</v>
      </c>
      <c r="C316" s="1197"/>
      <c r="D316" s="833"/>
      <c r="E316" s="834"/>
      <c r="F316" s="835"/>
      <c r="G316" s="836"/>
      <c r="I316" s="716"/>
      <c r="J316" s="717"/>
      <c r="K316" s="718"/>
      <c r="L316" s="719"/>
      <c r="M316" s="720"/>
      <c r="N316" s="721"/>
      <c r="O316" s="722"/>
      <c r="P316" s="722"/>
      <c r="Q316" s="722"/>
      <c r="R316" s="722"/>
    </row>
    <row r="317" spans="1:18" ht="76.5">
      <c r="A317" s="827"/>
      <c r="B317" s="858" t="s">
        <v>4119</v>
      </c>
      <c r="C317" s="1197"/>
      <c r="D317" s="833"/>
      <c r="E317" s="834"/>
      <c r="F317" s="835"/>
      <c r="G317" s="836"/>
      <c r="I317" s="716"/>
      <c r="J317" s="717"/>
      <c r="K317" s="718"/>
      <c r="L317" s="719"/>
      <c r="M317" s="720"/>
      <c r="N317" s="721"/>
      <c r="O317" s="722"/>
      <c r="P317" s="722"/>
      <c r="Q317" s="722"/>
      <c r="R317" s="722"/>
    </row>
    <row r="318" spans="1:18" ht="25.5">
      <c r="A318" s="827"/>
      <c r="B318" s="858" t="s">
        <v>1613</v>
      </c>
      <c r="C318" s="1197"/>
      <c r="D318" s="833"/>
      <c r="E318" s="834"/>
      <c r="F318" s="835"/>
      <c r="G318" s="836"/>
      <c r="I318" s="716"/>
      <c r="J318" s="717"/>
      <c r="K318" s="718"/>
      <c r="L318" s="719"/>
      <c r="M318" s="720"/>
      <c r="N318" s="721"/>
      <c r="O318" s="722"/>
      <c r="P318" s="722"/>
      <c r="Q318" s="722"/>
      <c r="R318" s="722"/>
    </row>
    <row r="319" spans="1:18" ht="25.5">
      <c r="A319" s="827"/>
      <c r="B319" s="858" t="s">
        <v>1612</v>
      </c>
      <c r="C319" s="1197"/>
      <c r="D319" s="833"/>
      <c r="E319" s="834"/>
      <c r="F319" s="835"/>
      <c r="G319" s="836"/>
      <c r="I319" s="716"/>
      <c r="J319" s="717"/>
      <c r="K319" s="718"/>
      <c r="L319" s="719"/>
      <c r="M319" s="720"/>
      <c r="N319" s="721"/>
      <c r="O319" s="722"/>
      <c r="P319" s="722"/>
      <c r="Q319" s="722"/>
      <c r="R319" s="722"/>
    </row>
    <row r="320" spans="1:18">
      <c r="A320" s="827"/>
      <c r="B320" s="850"/>
      <c r="C320" s="850"/>
      <c r="D320" s="833"/>
      <c r="E320" s="834"/>
      <c r="F320" s="835"/>
      <c r="G320" s="836"/>
      <c r="I320" s="716"/>
      <c r="J320" s="717"/>
      <c r="K320" s="718"/>
      <c r="L320" s="719"/>
      <c r="M320" s="720"/>
      <c r="N320" s="721"/>
      <c r="O320" s="722"/>
      <c r="P320" s="722"/>
      <c r="Q320" s="722"/>
      <c r="R320" s="722"/>
    </row>
    <row r="321" spans="1:18" ht="13.5" customHeight="1">
      <c r="A321" s="827"/>
      <c r="B321" s="828" t="s">
        <v>1611</v>
      </c>
      <c r="C321" s="828"/>
      <c r="D321" s="829"/>
      <c r="E321" s="830"/>
      <c r="F321" s="831"/>
      <c r="G321" s="829">
        <f>SUM(G322:G365)</f>
        <v>0</v>
      </c>
      <c r="I321" s="716"/>
      <c r="J321" s="717"/>
      <c r="K321" s="718"/>
      <c r="L321" s="719"/>
      <c r="M321" s="720"/>
      <c r="N321" s="721"/>
      <c r="O321" s="722"/>
      <c r="P321" s="722"/>
      <c r="Q321" s="722"/>
      <c r="R321" s="722"/>
    </row>
    <row r="322" spans="1:18">
      <c r="A322" s="827"/>
      <c r="B322" s="837"/>
      <c r="C322" s="837"/>
      <c r="D322" s="833"/>
      <c r="E322" s="834"/>
      <c r="F322" s="835"/>
      <c r="G322" s="836"/>
      <c r="I322" s="716"/>
      <c r="J322" s="717"/>
      <c r="K322" s="718"/>
      <c r="L322" s="719"/>
      <c r="M322" s="720"/>
      <c r="N322" s="721"/>
      <c r="O322" s="722"/>
      <c r="P322" s="722"/>
      <c r="Q322" s="722"/>
      <c r="R322" s="722"/>
    </row>
    <row r="323" spans="1:18">
      <c r="A323" s="693">
        <f>COUNT($A$21:A322)+1</f>
        <v>56</v>
      </c>
      <c r="B323" s="859" t="s">
        <v>1610</v>
      </c>
      <c r="C323" s="1198"/>
      <c r="D323" s="731" t="s">
        <v>296</v>
      </c>
      <c r="E323" s="731">
        <v>1</v>
      </c>
      <c r="F323" s="835">
        <v>0</v>
      </c>
      <c r="G323" s="729">
        <f t="shared" ref="G323" si="7">F323*E323</f>
        <v>0</v>
      </c>
      <c r="I323" s="716"/>
      <c r="J323" s="717"/>
      <c r="K323" s="718"/>
      <c r="L323" s="719"/>
      <c r="M323" s="720"/>
      <c r="N323" s="721"/>
      <c r="O323" s="722"/>
      <c r="P323" s="722"/>
      <c r="Q323" s="722"/>
      <c r="R323" s="722"/>
    </row>
    <row r="324" spans="1:18">
      <c r="A324" s="827"/>
      <c r="B324" s="860" t="s">
        <v>1609</v>
      </c>
      <c r="C324" s="1199"/>
      <c r="D324" s="833"/>
      <c r="E324" s="834"/>
      <c r="F324" s="835"/>
      <c r="G324" s="836"/>
      <c r="I324" s="716"/>
      <c r="J324" s="717"/>
      <c r="K324" s="718"/>
      <c r="L324" s="719"/>
      <c r="M324" s="720"/>
      <c r="N324" s="721"/>
      <c r="O324" s="722"/>
      <c r="P324" s="722"/>
      <c r="Q324" s="722"/>
      <c r="R324" s="722"/>
    </row>
    <row r="325" spans="1:18">
      <c r="A325" s="827"/>
      <c r="B325" s="860" t="s">
        <v>1608</v>
      </c>
      <c r="C325" s="1199"/>
      <c r="D325" s="833"/>
      <c r="E325" s="834"/>
      <c r="F325" s="835"/>
      <c r="G325" s="836"/>
      <c r="I325" s="716"/>
      <c r="J325" s="717"/>
      <c r="K325" s="718"/>
      <c r="L325" s="719"/>
      <c r="M325" s="720"/>
      <c r="N325" s="721"/>
      <c r="O325" s="722"/>
      <c r="P325" s="722"/>
      <c r="Q325" s="722"/>
      <c r="R325" s="722"/>
    </row>
    <row r="326" spans="1:18">
      <c r="A326" s="827"/>
      <c r="B326" s="861" t="s">
        <v>1604</v>
      </c>
      <c r="C326" s="1200"/>
      <c r="D326" s="833"/>
      <c r="E326" s="834"/>
      <c r="F326" s="835"/>
      <c r="G326" s="836"/>
      <c r="I326" s="716"/>
      <c r="J326" s="717"/>
      <c r="K326" s="718"/>
      <c r="L326" s="719"/>
      <c r="M326" s="720"/>
      <c r="N326" s="721"/>
      <c r="O326" s="722"/>
      <c r="P326" s="722"/>
      <c r="Q326" s="722"/>
      <c r="R326" s="722"/>
    </row>
    <row r="327" spans="1:18">
      <c r="A327" s="827"/>
      <c r="B327" s="860" t="s">
        <v>1607</v>
      </c>
      <c r="C327" s="1199"/>
      <c r="D327" s="833"/>
      <c r="E327" s="834"/>
      <c r="F327" s="835"/>
      <c r="G327" s="836"/>
      <c r="I327" s="716"/>
      <c r="J327" s="717"/>
      <c r="K327" s="718"/>
      <c r="L327" s="719"/>
      <c r="M327" s="720"/>
      <c r="N327" s="721"/>
      <c r="O327" s="722"/>
      <c r="P327" s="722"/>
      <c r="Q327" s="722"/>
      <c r="R327" s="722"/>
    </row>
    <row r="328" spans="1:18">
      <c r="A328" s="827"/>
      <c r="B328" s="837"/>
      <c r="C328" s="1176"/>
      <c r="D328" s="833"/>
      <c r="E328" s="834"/>
      <c r="F328" s="835"/>
      <c r="G328" s="836"/>
      <c r="I328" s="716"/>
      <c r="J328" s="717"/>
      <c r="K328" s="718"/>
      <c r="L328" s="719"/>
      <c r="M328" s="720"/>
      <c r="N328" s="721"/>
      <c r="O328" s="722"/>
      <c r="P328" s="722"/>
      <c r="Q328" s="722"/>
      <c r="R328" s="722"/>
    </row>
    <row r="329" spans="1:18" ht="38.25">
      <c r="A329" s="827">
        <f>COUNT($A$8:A328)+1</f>
        <v>57</v>
      </c>
      <c r="B329" s="837" t="s">
        <v>4120</v>
      </c>
      <c r="C329" s="1176"/>
      <c r="D329" s="833" t="s">
        <v>380</v>
      </c>
      <c r="E329" s="834">
        <v>1</v>
      </c>
      <c r="F329" s="835">
        <v>0</v>
      </c>
      <c r="G329" s="836">
        <f>E329*F329</f>
        <v>0</v>
      </c>
      <c r="I329" s="716"/>
      <c r="J329" s="717"/>
      <c r="K329" s="718"/>
      <c r="L329" s="719"/>
      <c r="M329" s="720"/>
      <c r="N329" s="721"/>
      <c r="O329" s="722"/>
      <c r="P329" s="722"/>
      <c r="Q329" s="722"/>
      <c r="R329" s="722"/>
    </row>
    <row r="330" spans="1:18">
      <c r="A330" s="827"/>
      <c r="B330" s="837" t="s">
        <v>1599</v>
      </c>
      <c r="C330" s="1176"/>
      <c r="D330" s="833"/>
      <c r="E330" s="834"/>
      <c r="F330" s="835"/>
      <c r="G330" s="836"/>
      <c r="I330" s="716"/>
      <c r="J330" s="717"/>
      <c r="K330" s="718"/>
      <c r="L330" s="719"/>
      <c r="M330" s="720"/>
      <c r="N330" s="721"/>
      <c r="O330" s="722"/>
      <c r="P330" s="722"/>
      <c r="Q330" s="722"/>
      <c r="R330" s="722"/>
    </row>
    <row r="331" spans="1:18">
      <c r="A331" s="827"/>
      <c r="B331" s="837" t="s">
        <v>1565</v>
      </c>
      <c r="C331" s="1176"/>
      <c r="D331" s="833"/>
      <c r="E331" s="834"/>
      <c r="F331" s="835"/>
      <c r="G331" s="836"/>
      <c r="I331" s="716"/>
      <c r="J331" s="717"/>
      <c r="K331" s="718"/>
      <c r="L331" s="719"/>
      <c r="M331" s="720"/>
      <c r="N331" s="721"/>
      <c r="O331" s="722"/>
      <c r="P331" s="722"/>
      <c r="Q331" s="722"/>
      <c r="R331" s="722"/>
    </row>
    <row r="332" spans="1:18" ht="25.5">
      <c r="A332" s="827"/>
      <c r="B332" s="837" t="s">
        <v>1598</v>
      </c>
      <c r="C332" s="1176"/>
      <c r="D332" s="833"/>
      <c r="E332" s="834"/>
      <c r="F332" s="835"/>
      <c r="G332" s="836"/>
      <c r="I332" s="716"/>
      <c r="J332" s="717"/>
      <c r="K332" s="718"/>
      <c r="L332" s="719"/>
      <c r="M332" s="720"/>
      <c r="N332" s="721"/>
      <c r="O332" s="722"/>
      <c r="P332" s="722"/>
      <c r="Q332" s="722"/>
      <c r="R332" s="722"/>
    </row>
    <row r="333" spans="1:18">
      <c r="A333" s="827"/>
      <c r="B333" s="837"/>
      <c r="C333" s="1176"/>
      <c r="D333" s="833"/>
      <c r="E333" s="834"/>
      <c r="F333" s="835"/>
      <c r="G333" s="836"/>
      <c r="I333" s="716"/>
      <c r="J333" s="717"/>
      <c r="K333" s="718"/>
      <c r="L333" s="719"/>
      <c r="M333" s="720"/>
      <c r="N333" s="721"/>
      <c r="O333" s="722"/>
      <c r="P333" s="722"/>
      <c r="Q333" s="722"/>
      <c r="R333" s="722"/>
    </row>
    <row r="334" spans="1:18" ht="25.5">
      <c r="A334" s="827">
        <f>COUNT($A$8:A333)+1</f>
        <v>58</v>
      </c>
      <c r="B334" s="855" t="s">
        <v>1606</v>
      </c>
      <c r="C334" s="1194"/>
      <c r="D334" s="833" t="s">
        <v>296</v>
      </c>
      <c r="E334" s="834">
        <v>1</v>
      </c>
      <c r="F334" s="835">
        <v>0</v>
      </c>
      <c r="G334" s="836">
        <f>F334*E334</f>
        <v>0</v>
      </c>
      <c r="I334" s="716"/>
      <c r="J334" s="717"/>
      <c r="K334" s="718"/>
      <c r="L334" s="719"/>
      <c r="M334" s="720"/>
      <c r="N334" s="721"/>
      <c r="O334" s="722"/>
      <c r="P334" s="722"/>
      <c r="Q334" s="722"/>
      <c r="R334" s="722"/>
    </row>
    <row r="335" spans="1:18">
      <c r="A335" s="827"/>
      <c r="B335" s="861" t="s">
        <v>1605</v>
      </c>
      <c r="C335" s="1200"/>
      <c r="D335" s="833"/>
      <c r="E335" s="834"/>
      <c r="F335" s="835"/>
      <c r="G335" s="836"/>
      <c r="I335" s="716"/>
      <c r="J335" s="717"/>
      <c r="K335" s="718"/>
      <c r="L335" s="719"/>
      <c r="M335" s="720"/>
      <c r="N335" s="721"/>
      <c r="O335" s="722"/>
      <c r="P335" s="722"/>
      <c r="Q335" s="722"/>
      <c r="R335" s="722"/>
    </row>
    <row r="336" spans="1:18">
      <c r="A336" s="827"/>
      <c r="B336" s="861" t="s">
        <v>1604</v>
      </c>
      <c r="C336" s="1200"/>
      <c r="D336" s="833"/>
      <c r="E336" s="834"/>
      <c r="F336" s="835"/>
      <c r="G336" s="836"/>
      <c r="I336" s="716"/>
      <c r="J336" s="717"/>
      <c r="K336" s="718"/>
      <c r="L336" s="719"/>
      <c r="M336" s="720"/>
      <c r="N336" s="721"/>
      <c r="O336" s="722"/>
      <c r="P336" s="722"/>
      <c r="Q336" s="722"/>
      <c r="R336" s="722"/>
    </row>
    <row r="337" spans="1:18">
      <c r="A337" s="827"/>
      <c r="B337" s="861" t="s">
        <v>1603</v>
      </c>
      <c r="C337" s="1200"/>
      <c r="D337" s="833"/>
      <c r="E337" s="834"/>
      <c r="F337" s="835"/>
      <c r="G337" s="836"/>
      <c r="I337" s="716"/>
      <c r="J337" s="717"/>
      <c r="K337" s="718"/>
      <c r="L337" s="719"/>
      <c r="M337" s="720"/>
      <c r="N337" s="721"/>
      <c r="O337" s="722"/>
      <c r="P337" s="722"/>
      <c r="Q337" s="722"/>
      <c r="R337" s="722"/>
    </row>
    <row r="338" spans="1:18">
      <c r="A338" s="827"/>
      <c r="B338" s="861" t="s">
        <v>1602</v>
      </c>
      <c r="C338" s="1200"/>
      <c r="D338" s="833"/>
      <c r="E338" s="834"/>
      <c r="F338" s="835"/>
      <c r="G338" s="836"/>
      <c r="I338" s="716"/>
      <c r="J338" s="717"/>
      <c r="K338" s="718"/>
      <c r="L338" s="719"/>
      <c r="M338" s="720"/>
      <c r="N338" s="721"/>
      <c r="O338" s="722"/>
      <c r="P338" s="722"/>
      <c r="Q338" s="722"/>
      <c r="R338" s="722"/>
    </row>
    <row r="339" spans="1:18">
      <c r="A339" s="827"/>
      <c r="B339" s="861" t="s">
        <v>1601</v>
      </c>
      <c r="C339" s="1200"/>
      <c r="D339" s="833"/>
      <c r="E339" s="834"/>
      <c r="F339" s="835"/>
      <c r="G339" s="836"/>
      <c r="I339" s="716"/>
      <c r="J339" s="717"/>
      <c r="K339" s="718"/>
      <c r="L339" s="719"/>
      <c r="M339" s="720"/>
      <c r="N339" s="721"/>
      <c r="O339" s="722"/>
      <c r="P339" s="722"/>
      <c r="Q339" s="722"/>
      <c r="R339" s="722"/>
    </row>
    <row r="340" spans="1:18">
      <c r="A340" s="827"/>
      <c r="B340" s="861" t="s">
        <v>1600</v>
      </c>
      <c r="C340" s="1200"/>
      <c r="D340" s="833"/>
      <c r="E340" s="834"/>
      <c r="F340" s="835"/>
      <c r="G340" s="836"/>
      <c r="I340" s="716"/>
      <c r="J340" s="717"/>
      <c r="K340" s="718"/>
      <c r="L340" s="719"/>
      <c r="M340" s="720"/>
      <c r="N340" s="721"/>
      <c r="O340" s="722"/>
      <c r="P340" s="722"/>
      <c r="Q340" s="722"/>
      <c r="R340" s="722"/>
    </row>
    <row r="341" spans="1:18">
      <c r="A341" s="827"/>
      <c r="B341" s="861"/>
      <c r="C341" s="1200"/>
      <c r="D341" s="833"/>
      <c r="E341" s="834"/>
      <c r="F341" s="835"/>
      <c r="G341" s="836"/>
      <c r="I341" s="716"/>
      <c r="J341" s="717"/>
      <c r="K341" s="718"/>
      <c r="L341" s="719"/>
      <c r="M341" s="720"/>
      <c r="N341" s="721"/>
      <c r="O341" s="722"/>
      <c r="P341" s="722"/>
      <c r="Q341" s="722"/>
      <c r="R341" s="722"/>
    </row>
    <row r="342" spans="1:18" ht="25.5">
      <c r="A342" s="827">
        <f>COUNT($A$8:A340)+1</f>
        <v>59</v>
      </c>
      <c r="B342" s="847" t="s">
        <v>4116</v>
      </c>
      <c r="C342" s="1187"/>
      <c r="D342" s="833"/>
      <c r="E342" s="834"/>
      <c r="F342" s="835"/>
      <c r="G342" s="836"/>
      <c r="I342" s="716"/>
      <c r="J342" s="717"/>
      <c r="K342" s="718"/>
      <c r="L342" s="719"/>
      <c r="M342" s="720"/>
      <c r="N342" s="721"/>
      <c r="O342" s="722"/>
      <c r="P342" s="722"/>
      <c r="Q342" s="722"/>
      <c r="R342" s="722"/>
    </row>
    <row r="343" spans="1:18">
      <c r="A343" s="827"/>
      <c r="B343" s="848" t="s">
        <v>1562</v>
      </c>
      <c r="C343" s="1188"/>
      <c r="D343" s="833" t="s">
        <v>296</v>
      </c>
      <c r="E343" s="834">
        <v>3</v>
      </c>
      <c r="F343" s="835">
        <v>0</v>
      </c>
      <c r="G343" s="836">
        <f>F343*E343</f>
        <v>0</v>
      </c>
      <c r="I343" s="716"/>
      <c r="J343" s="717"/>
      <c r="K343" s="718"/>
      <c r="L343" s="719"/>
      <c r="M343" s="720"/>
      <c r="N343" s="721"/>
      <c r="O343" s="722"/>
      <c r="P343" s="722"/>
      <c r="Q343" s="722"/>
      <c r="R343" s="722"/>
    </row>
    <row r="344" spans="1:18">
      <c r="A344" s="827"/>
      <c r="B344" s="837"/>
      <c r="C344" s="1176"/>
      <c r="D344" s="833"/>
      <c r="E344" s="834"/>
      <c r="F344" s="835"/>
      <c r="G344" s="836"/>
      <c r="I344" s="716"/>
      <c r="J344" s="717"/>
      <c r="K344" s="718"/>
      <c r="L344" s="719"/>
      <c r="M344" s="720"/>
      <c r="N344" s="721"/>
      <c r="O344" s="722"/>
      <c r="P344" s="722"/>
      <c r="Q344" s="722"/>
      <c r="R344" s="722"/>
    </row>
    <row r="345" spans="1:18">
      <c r="A345" s="693">
        <f>COUNT($A$21:A344)+1</f>
        <v>60</v>
      </c>
      <c r="B345" s="845" t="s">
        <v>1561</v>
      </c>
      <c r="C345" s="1185"/>
      <c r="D345" s="731" t="s">
        <v>296</v>
      </c>
      <c r="E345" s="731">
        <v>1</v>
      </c>
      <c r="F345" s="835">
        <v>0</v>
      </c>
      <c r="G345" s="729">
        <f t="shared" ref="G345" si="8">F345*E345</f>
        <v>0</v>
      </c>
      <c r="I345" s="716"/>
      <c r="J345" s="717"/>
      <c r="K345" s="718"/>
      <c r="L345" s="719"/>
      <c r="M345" s="720"/>
      <c r="N345" s="721"/>
      <c r="O345" s="722"/>
      <c r="P345" s="722"/>
      <c r="Q345" s="722"/>
      <c r="R345" s="722"/>
    </row>
    <row r="346" spans="1:18" ht="25.5">
      <c r="A346" s="693"/>
      <c r="B346" s="851" t="s">
        <v>1560</v>
      </c>
      <c r="C346" s="1191"/>
      <c r="D346" s="731"/>
      <c r="E346" s="731"/>
      <c r="F346" s="697"/>
      <c r="G346" s="729"/>
      <c r="I346" s="716"/>
      <c r="J346" s="717"/>
      <c r="K346" s="718"/>
      <c r="L346" s="719"/>
      <c r="M346" s="720"/>
      <c r="N346" s="721"/>
      <c r="O346" s="722"/>
      <c r="P346" s="722"/>
      <c r="Q346" s="722"/>
      <c r="R346" s="722"/>
    </row>
    <row r="347" spans="1:18">
      <c r="A347" s="693"/>
      <c r="B347" s="852" t="s">
        <v>1510</v>
      </c>
      <c r="C347" s="1192"/>
      <c r="D347" s="731"/>
      <c r="E347" s="731"/>
      <c r="F347" s="697"/>
      <c r="G347" s="729"/>
      <c r="I347" s="716"/>
      <c r="J347" s="717"/>
      <c r="K347" s="718"/>
      <c r="L347" s="719"/>
      <c r="M347" s="720"/>
      <c r="N347" s="721"/>
      <c r="O347" s="722"/>
      <c r="P347" s="722"/>
      <c r="Q347" s="722"/>
      <c r="R347" s="722"/>
    </row>
    <row r="348" spans="1:18">
      <c r="A348" s="827"/>
      <c r="B348" s="837"/>
      <c r="C348" s="1176"/>
      <c r="D348" s="833"/>
      <c r="E348" s="834"/>
      <c r="F348" s="835"/>
      <c r="G348" s="836"/>
      <c r="I348" s="716"/>
      <c r="J348" s="717"/>
      <c r="K348" s="718"/>
      <c r="L348" s="719"/>
      <c r="M348" s="720"/>
      <c r="N348" s="721"/>
      <c r="O348" s="722"/>
      <c r="P348" s="722"/>
      <c r="Q348" s="722"/>
      <c r="R348" s="722"/>
    </row>
    <row r="349" spans="1:18" ht="38.25">
      <c r="A349" s="827">
        <f>COUNT($A$8:A348)+1</f>
        <v>61</v>
      </c>
      <c r="B349" s="847" t="s">
        <v>4114</v>
      </c>
      <c r="C349" s="1187"/>
      <c r="D349" s="833" t="s">
        <v>380</v>
      </c>
      <c r="E349" s="834">
        <v>1</v>
      </c>
      <c r="F349" s="835">
        <v>0</v>
      </c>
      <c r="G349" s="836">
        <f>E349*F349</f>
        <v>0</v>
      </c>
      <c r="I349" s="716"/>
      <c r="J349" s="717"/>
      <c r="K349" s="718"/>
      <c r="L349" s="719"/>
      <c r="M349" s="720"/>
      <c r="N349" s="721"/>
      <c r="O349" s="722"/>
      <c r="P349" s="722"/>
      <c r="Q349" s="722"/>
      <c r="R349" s="722"/>
    </row>
    <row r="350" spans="1:18">
      <c r="A350" s="827"/>
      <c r="B350" s="848" t="s">
        <v>1562</v>
      </c>
      <c r="C350" s="1188"/>
      <c r="D350" s="833"/>
      <c r="E350" s="834"/>
      <c r="F350" s="835"/>
      <c r="G350" s="836"/>
      <c r="I350" s="716"/>
      <c r="J350" s="717"/>
      <c r="K350" s="718"/>
      <c r="L350" s="719"/>
      <c r="M350" s="720"/>
      <c r="N350" s="721"/>
      <c r="O350" s="722"/>
      <c r="P350" s="722"/>
      <c r="Q350" s="722"/>
      <c r="R350" s="722"/>
    </row>
    <row r="351" spans="1:18">
      <c r="A351" s="827"/>
      <c r="B351" s="837"/>
      <c r="C351" s="1176"/>
      <c r="D351" s="833"/>
      <c r="E351" s="834"/>
      <c r="F351" s="835"/>
      <c r="G351" s="836"/>
      <c r="I351" s="716"/>
      <c r="J351" s="717"/>
      <c r="K351" s="718"/>
      <c r="L351" s="719"/>
      <c r="M351" s="720"/>
      <c r="N351" s="721"/>
      <c r="O351" s="722"/>
      <c r="P351" s="722"/>
      <c r="Q351" s="722"/>
      <c r="R351" s="722"/>
    </row>
    <row r="352" spans="1:18" ht="38.25">
      <c r="A352" s="827">
        <f>COUNT($A$8:A351)+1</f>
        <v>62</v>
      </c>
      <c r="B352" s="837" t="s">
        <v>4121</v>
      </c>
      <c r="C352" s="1176"/>
      <c r="D352" s="833" t="s">
        <v>380</v>
      </c>
      <c r="E352" s="834">
        <v>2</v>
      </c>
      <c r="F352" s="835">
        <v>0</v>
      </c>
      <c r="G352" s="836">
        <f>E352*F352</f>
        <v>0</v>
      </c>
      <c r="I352" s="716"/>
      <c r="J352" s="717"/>
      <c r="K352" s="718"/>
      <c r="L352" s="719"/>
      <c r="M352" s="720"/>
      <c r="N352" s="721"/>
      <c r="O352" s="722"/>
      <c r="P352" s="722"/>
      <c r="Q352" s="722"/>
      <c r="R352" s="722"/>
    </row>
    <row r="353" spans="1:18">
      <c r="A353" s="827"/>
      <c r="B353" s="837" t="s">
        <v>1599</v>
      </c>
      <c r="C353" s="1176"/>
      <c r="D353" s="833"/>
      <c r="E353" s="834"/>
      <c r="F353" s="835"/>
      <c r="G353" s="836"/>
      <c r="I353" s="716"/>
      <c r="J353" s="717"/>
      <c r="K353" s="718"/>
      <c r="L353" s="719"/>
      <c r="M353" s="720"/>
      <c r="N353" s="721"/>
      <c r="O353" s="722"/>
      <c r="P353" s="722"/>
      <c r="Q353" s="722"/>
      <c r="R353" s="722"/>
    </row>
    <row r="354" spans="1:18">
      <c r="A354" s="827"/>
      <c r="B354" s="837" t="s">
        <v>1565</v>
      </c>
      <c r="C354" s="1176"/>
      <c r="D354" s="833"/>
      <c r="E354" s="834"/>
      <c r="F354" s="835"/>
      <c r="G354" s="836"/>
      <c r="I354" s="716"/>
      <c r="J354" s="717"/>
      <c r="K354" s="718"/>
      <c r="L354" s="719"/>
      <c r="M354" s="720"/>
      <c r="N354" s="721"/>
      <c r="O354" s="722"/>
      <c r="P354" s="722"/>
      <c r="Q354" s="722"/>
      <c r="R354" s="722"/>
    </row>
    <row r="355" spans="1:18" ht="25.5">
      <c r="A355" s="827"/>
      <c r="B355" s="837" t="s">
        <v>1598</v>
      </c>
      <c r="C355" s="1176"/>
      <c r="D355" s="833"/>
      <c r="E355" s="834"/>
      <c r="F355" s="835"/>
      <c r="G355" s="836"/>
      <c r="I355" s="716"/>
      <c r="J355" s="717"/>
      <c r="K355" s="718"/>
      <c r="L355" s="719"/>
      <c r="M355" s="720"/>
      <c r="N355" s="721"/>
      <c r="O355" s="722"/>
      <c r="P355" s="722"/>
      <c r="Q355" s="722"/>
      <c r="R355" s="722"/>
    </row>
    <row r="356" spans="1:18" ht="25.5">
      <c r="A356" s="827"/>
      <c r="B356" s="837" t="s">
        <v>1597</v>
      </c>
      <c r="C356" s="1176"/>
      <c r="D356" s="833"/>
      <c r="E356" s="834"/>
      <c r="F356" s="835"/>
      <c r="G356" s="836"/>
      <c r="I356" s="716"/>
      <c r="J356" s="717"/>
      <c r="K356" s="718"/>
      <c r="L356" s="719"/>
      <c r="M356" s="720"/>
      <c r="N356" s="721"/>
      <c r="O356" s="722"/>
      <c r="P356" s="722"/>
      <c r="Q356" s="722"/>
      <c r="R356" s="722"/>
    </row>
    <row r="357" spans="1:18">
      <c r="A357" s="827"/>
      <c r="B357" s="837"/>
      <c r="C357" s="1176"/>
      <c r="D357" s="833"/>
      <c r="E357" s="834"/>
      <c r="F357" s="835"/>
      <c r="G357" s="836"/>
      <c r="I357" s="716"/>
      <c r="J357" s="717"/>
      <c r="K357" s="718"/>
      <c r="L357" s="719"/>
      <c r="M357" s="720"/>
      <c r="N357" s="721"/>
      <c r="O357" s="722"/>
      <c r="P357" s="722"/>
      <c r="Q357" s="722"/>
      <c r="R357" s="722"/>
    </row>
    <row r="358" spans="1:18">
      <c r="A358" s="827">
        <f>COUNT($A$8:A357)+1</f>
        <v>63</v>
      </c>
      <c r="B358" s="855" t="s">
        <v>1557</v>
      </c>
      <c r="C358" s="1194"/>
      <c r="D358" s="731" t="s">
        <v>296</v>
      </c>
      <c r="E358" s="731">
        <v>6</v>
      </c>
      <c r="F358" s="835">
        <v>0</v>
      </c>
      <c r="G358" s="729">
        <f t="shared" ref="G358" si="9">F358*E358</f>
        <v>0</v>
      </c>
      <c r="I358" s="716"/>
      <c r="J358" s="717"/>
      <c r="K358" s="718"/>
      <c r="L358" s="719"/>
      <c r="M358" s="720"/>
      <c r="N358" s="721"/>
      <c r="O358" s="722"/>
      <c r="P358" s="722"/>
      <c r="Q358" s="722"/>
      <c r="R358" s="722"/>
    </row>
    <row r="359" spans="1:18">
      <c r="A359" s="827"/>
      <c r="B359" s="861"/>
      <c r="C359" s="1200"/>
      <c r="D359" s="833"/>
      <c r="E359" s="834"/>
      <c r="F359" s="835"/>
      <c r="G359" s="836"/>
      <c r="I359" s="716"/>
      <c r="J359" s="717"/>
      <c r="K359" s="718"/>
      <c r="L359" s="719"/>
      <c r="M359" s="720"/>
      <c r="N359" s="721"/>
      <c r="O359" s="722"/>
      <c r="P359" s="722"/>
      <c r="Q359" s="722"/>
      <c r="R359" s="722"/>
    </row>
    <row r="360" spans="1:18">
      <c r="A360" s="827">
        <f>COUNT($A$8:A359)+1</f>
        <v>64</v>
      </c>
      <c r="B360" s="855" t="s">
        <v>1556</v>
      </c>
      <c r="C360" s="1194"/>
      <c r="D360" s="731" t="s">
        <v>296</v>
      </c>
      <c r="E360" s="731">
        <v>1</v>
      </c>
      <c r="F360" s="835">
        <v>0</v>
      </c>
      <c r="G360" s="729">
        <f t="shared" ref="G360" si="10">F360*E360</f>
        <v>0</v>
      </c>
      <c r="I360" s="716"/>
      <c r="J360" s="717"/>
      <c r="K360" s="718"/>
      <c r="L360" s="719"/>
      <c r="M360" s="720"/>
      <c r="N360" s="721"/>
      <c r="O360" s="722"/>
      <c r="P360" s="722"/>
      <c r="Q360" s="722"/>
      <c r="R360" s="722"/>
    </row>
    <row r="361" spans="1:18">
      <c r="A361" s="827"/>
      <c r="B361" s="837"/>
      <c r="C361" s="1176"/>
      <c r="D361" s="833"/>
      <c r="E361" s="834"/>
      <c r="F361" s="835"/>
      <c r="G361" s="836"/>
      <c r="I361" s="716"/>
      <c r="J361" s="717"/>
      <c r="K361" s="718"/>
      <c r="L361" s="719"/>
      <c r="M361" s="720"/>
      <c r="N361" s="721"/>
      <c r="O361" s="722"/>
      <c r="P361" s="722"/>
      <c r="Q361" s="722"/>
      <c r="R361" s="722"/>
    </row>
    <row r="362" spans="1:18" ht="38.25">
      <c r="A362" s="827">
        <f>COUNT($A$8:A361)+1</f>
        <v>65</v>
      </c>
      <c r="B362" s="847" t="s">
        <v>4122</v>
      </c>
      <c r="C362" s="1187"/>
      <c r="D362" s="833" t="s">
        <v>380</v>
      </c>
      <c r="E362" s="834">
        <v>1</v>
      </c>
      <c r="F362" s="835">
        <v>0</v>
      </c>
      <c r="G362" s="836">
        <f>E362*F362</f>
        <v>0</v>
      </c>
      <c r="I362" s="716"/>
      <c r="J362" s="717"/>
      <c r="K362" s="718"/>
      <c r="L362" s="719"/>
      <c r="M362" s="720"/>
      <c r="N362" s="721"/>
      <c r="O362" s="722"/>
      <c r="P362" s="722"/>
      <c r="Q362" s="722"/>
      <c r="R362" s="722"/>
    </row>
    <row r="363" spans="1:18">
      <c r="A363" s="827"/>
      <c r="B363" s="847"/>
      <c r="C363" s="1187"/>
      <c r="D363" s="833"/>
      <c r="E363" s="834"/>
      <c r="F363" s="835"/>
      <c r="G363" s="836"/>
      <c r="I363" s="716"/>
      <c r="J363" s="717"/>
      <c r="K363" s="718"/>
      <c r="L363" s="719"/>
      <c r="M363" s="720"/>
      <c r="N363" s="721"/>
      <c r="O363" s="722"/>
      <c r="P363" s="722"/>
      <c r="Q363" s="722"/>
      <c r="R363" s="722"/>
    </row>
    <row r="364" spans="1:18" ht="51">
      <c r="A364" s="827">
        <f>COUNT($A$8:A363)+1</f>
        <v>66</v>
      </c>
      <c r="B364" s="847" t="s">
        <v>4123</v>
      </c>
      <c r="C364" s="1187"/>
      <c r="D364" s="833" t="s">
        <v>380</v>
      </c>
      <c r="E364" s="834">
        <v>1</v>
      </c>
      <c r="F364" s="835">
        <v>0</v>
      </c>
      <c r="G364" s="836">
        <f>E364*F364</f>
        <v>0</v>
      </c>
      <c r="I364" s="716"/>
      <c r="J364" s="717"/>
      <c r="K364" s="718"/>
      <c r="L364" s="719"/>
      <c r="M364" s="720"/>
      <c r="N364" s="721"/>
      <c r="O364" s="722"/>
      <c r="P364" s="722"/>
      <c r="Q364" s="722"/>
      <c r="R364" s="722"/>
    </row>
    <row r="365" spans="1:18">
      <c r="A365" s="862"/>
      <c r="B365" s="863"/>
      <c r="C365" s="863"/>
      <c r="D365" s="864"/>
      <c r="E365" s="865"/>
      <c r="F365" s="866"/>
      <c r="G365" s="867"/>
      <c r="I365" s="716"/>
      <c r="J365" s="717"/>
      <c r="K365" s="718"/>
      <c r="L365" s="719"/>
      <c r="M365" s="720"/>
      <c r="N365" s="721"/>
      <c r="O365" s="722"/>
      <c r="P365" s="722"/>
      <c r="Q365" s="722"/>
      <c r="R365" s="722"/>
    </row>
    <row r="366" spans="1:18" ht="13.5" thickBot="1">
      <c r="A366" s="707" t="s">
        <v>1596</v>
      </c>
      <c r="B366" s="708" t="s">
        <v>1595</v>
      </c>
      <c r="C366" s="708"/>
      <c r="D366" s="709" t="s">
        <v>1424</v>
      </c>
      <c r="E366" s="710"/>
      <c r="F366" s="803"/>
      <c r="G366" s="711">
        <f>G80+G36+G321</f>
        <v>0</v>
      </c>
      <c r="I366" s="716"/>
      <c r="J366" s="717"/>
      <c r="K366" s="718"/>
      <c r="L366" s="719"/>
      <c r="M366" s="720"/>
      <c r="N366" s="721"/>
      <c r="O366" s="722"/>
      <c r="P366" s="722"/>
      <c r="Q366" s="722"/>
      <c r="R366" s="722"/>
    </row>
    <row r="367" spans="1:18" ht="13.5" thickTop="1">
      <c r="A367" s="868"/>
      <c r="B367" s="869"/>
      <c r="C367" s="869"/>
      <c r="D367" s="870"/>
      <c r="E367" s="870"/>
      <c r="F367" s="871"/>
      <c r="G367" s="872"/>
      <c r="I367" s="716"/>
      <c r="J367" s="717"/>
      <c r="K367" s="718"/>
      <c r="L367" s="719"/>
      <c r="M367" s="720"/>
      <c r="N367" s="721"/>
      <c r="O367" s="722"/>
      <c r="P367" s="722"/>
      <c r="Q367" s="722"/>
      <c r="R367" s="722"/>
    </row>
    <row r="368" spans="1:18">
      <c r="A368" s="682" t="s">
        <v>1545</v>
      </c>
      <c r="B368" s="683" t="s">
        <v>1544</v>
      </c>
      <c r="C368" s="683"/>
      <c r="D368" s="684"/>
      <c r="E368" s="685"/>
      <c r="F368" s="715"/>
      <c r="G368" s="686"/>
      <c r="I368" s="716"/>
      <c r="J368" s="717"/>
      <c r="K368" s="718"/>
      <c r="L368" s="719"/>
      <c r="M368" s="720"/>
      <c r="N368" s="721"/>
      <c r="O368" s="722"/>
      <c r="P368" s="722"/>
      <c r="Q368" s="722"/>
      <c r="R368" s="722"/>
    </row>
    <row r="369" spans="1:18">
      <c r="A369" s="693"/>
      <c r="B369" s="822"/>
      <c r="C369" s="822"/>
      <c r="D369" s="731"/>
      <c r="E369" s="731"/>
      <c r="F369" s="697"/>
      <c r="G369" s="729"/>
      <c r="I369" s="716"/>
      <c r="J369" s="717"/>
      <c r="K369" s="718"/>
      <c r="L369" s="719"/>
      <c r="M369" s="720"/>
      <c r="N369" s="721"/>
      <c r="O369" s="722"/>
      <c r="P369" s="722"/>
      <c r="Q369" s="722"/>
      <c r="R369" s="722"/>
    </row>
    <row r="370" spans="1:18" ht="38.25">
      <c r="A370" s="827">
        <f>COUNT($A$8:A369)+1</f>
        <v>67</v>
      </c>
      <c r="B370" s="873" t="s">
        <v>4124</v>
      </c>
      <c r="C370" s="1201"/>
      <c r="D370" s="833" t="s">
        <v>380</v>
      </c>
      <c r="E370" s="834">
        <v>1</v>
      </c>
      <c r="F370" s="835">
        <v>0</v>
      </c>
      <c r="G370" s="836">
        <f>E370*F370</f>
        <v>0</v>
      </c>
      <c r="I370" s="716"/>
      <c r="J370" s="717"/>
      <c r="K370" s="718"/>
      <c r="L370" s="719"/>
      <c r="M370" s="720"/>
      <c r="N370" s="721"/>
      <c r="O370" s="722"/>
      <c r="P370" s="722"/>
      <c r="Q370" s="722"/>
      <c r="R370" s="722"/>
    </row>
    <row r="371" spans="1:18">
      <c r="A371" s="827"/>
      <c r="B371" s="874" t="s">
        <v>1594</v>
      </c>
      <c r="C371" s="1202"/>
      <c r="D371" s="833"/>
      <c r="E371" s="834"/>
      <c r="F371" s="835"/>
      <c r="G371" s="836"/>
      <c r="I371" s="716"/>
      <c r="J371" s="717"/>
      <c r="K371" s="718"/>
      <c r="L371" s="719"/>
      <c r="M371" s="720"/>
      <c r="N371" s="721"/>
      <c r="O371" s="722"/>
      <c r="P371" s="722"/>
      <c r="Q371" s="722"/>
      <c r="R371" s="722"/>
    </row>
    <row r="372" spans="1:18">
      <c r="A372" s="827"/>
      <c r="B372" s="873" t="s">
        <v>1593</v>
      </c>
      <c r="C372" s="1201"/>
      <c r="D372" s="833"/>
      <c r="E372" s="834"/>
      <c r="F372" s="835"/>
      <c r="G372" s="836"/>
      <c r="I372" s="716"/>
      <c r="J372" s="717"/>
      <c r="K372" s="718"/>
      <c r="L372" s="719"/>
      <c r="M372" s="720"/>
      <c r="N372" s="721"/>
      <c r="O372" s="722"/>
      <c r="P372" s="722"/>
      <c r="Q372" s="722"/>
      <c r="R372" s="722"/>
    </row>
    <row r="373" spans="1:18">
      <c r="A373" s="827"/>
      <c r="B373" s="873" t="s">
        <v>1592</v>
      </c>
      <c r="C373" s="1201"/>
      <c r="D373" s="833"/>
      <c r="E373" s="834"/>
      <c r="F373" s="835"/>
      <c r="G373" s="836"/>
      <c r="I373" s="716"/>
      <c r="J373" s="717"/>
      <c r="K373" s="718"/>
      <c r="L373" s="719"/>
      <c r="M373" s="720"/>
      <c r="N373" s="721"/>
      <c r="O373" s="722"/>
      <c r="P373" s="722"/>
      <c r="Q373" s="722"/>
      <c r="R373" s="722"/>
    </row>
    <row r="374" spans="1:18">
      <c r="A374" s="827"/>
      <c r="B374" s="874" t="s">
        <v>1591</v>
      </c>
      <c r="C374" s="1202"/>
      <c r="D374" s="833"/>
      <c r="E374" s="834"/>
      <c r="F374" s="835"/>
      <c r="G374" s="836"/>
      <c r="I374" s="716"/>
      <c r="J374" s="717"/>
      <c r="K374" s="718"/>
      <c r="L374" s="719"/>
      <c r="M374" s="720"/>
      <c r="N374" s="721"/>
      <c r="O374" s="722"/>
      <c r="P374" s="722"/>
      <c r="Q374" s="722"/>
      <c r="R374" s="722"/>
    </row>
    <row r="375" spans="1:18" ht="25.5">
      <c r="A375" s="827"/>
      <c r="B375" s="873" t="s">
        <v>1590</v>
      </c>
      <c r="C375" s="1201"/>
      <c r="D375" s="833"/>
      <c r="E375" s="834"/>
      <c r="F375" s="835"/>
      <c r="G375" s="836"/>
      <c r="I375" s="716"/>
      <c r="J375" s="717"/>
      <c r="K375" s="718"/>
      <c r="L375" s="719"/>
      <c r="M375" s="720"/>
      <c r="N375" s="721"/>
      <c r="O375" s="722"/>
      <c r="P375" s="722"/>
      <c r="Q375" s="722"/>
      <c r="R375" s="722"/>
    </row>
    <row r="376" spans="1:18" ht="25.5">
      <c r="A376" s="827"/>
      <c r="B376" s="873" t="s">
        <v>1589</v>
      </c>
      <c r="C376" s="1201"/>
      <c r="D376" s="833"/>
      <c r="E376" s="834"/>
      <c r="F376" s="835"/>
      <c r="G376" s="836"/>
      <c r="I376" s="716"/>
      <c r="J376" s="717"/>
      <c r="K376" s="718"/>
      <c r="L376" s="719"/>
      <c r="M376" s="720"/>
      <c r="N376" s="721"/>
      <c r="O376" s="722"/>
      <c r="P376" s="722"/>
      <c r="Q376" s="722"/>
      <c r="R376" s="722"/>
    </row>
    <row r="377" spans="1:18">
      <c r="A377" s="693"/>
      <c r="B377" s="822"/>
      <c r="C377" s="1183"/>
      <c r="D377" s="731"/>
      <c r="E377" s="731"/>
      <c r="F377" s="697"/>
      <c r="G377" s="729"/>
      <c r="I377" s="716"/>
      <c r="J377" s="717"/>
      <c r="K377" s="718"/>
      <c r="L377" s="719"/>
      <c r="M377" s="720"/>
      <c r="N377" s="721"/>
      <c r="O377" s="722"/>
      <c r="P377" s="722"/>
      <c r="Q377" s="722"/>
      <c r="R377" s="722"/>
    </row>
    <row r="378" spans="1:18" ht="63.75">
      <c r="A378" s="827">
        <f>COUNT($A$8:A377)+1</f>
        <v>68</v>
      </c>
      <c r="B378" s="875" t="s">
        <v>4125</v>
      </c>
      <c r="C378" s="1203"/>
      <c r="D378" s="833" t="s">
        <v>296</v>
      </c>
      <c r="E378" s="834">
        <v>2</v>
      </c>
      <c r="F378" s="835">
        <v>0</v>
      </c>
      <c r="G378" s="836">
        <f>F378*E378</f>
        <v>0</v>
      </c>
      <c r="I378" s="716"/>
      <c r="J378" s="717"/>
      <c r="K378" s="718"/>
      <c r="L378" s="719"/>
      <c r="M378" s="720"/>
      <c r="N378" s="721"/>
      <c r="O378" s="722"/>
      <c r="P378" s="722"/>
      <c r="Q378" s="722"/>
      <c r="R378" s="722"/>
    </row>
    <row r="379" spans="1:18">
      <c r="A379" s="693"/>
      <c r="B379" s="876" t="s">
        <v>1588</v>
      </c>
      <c r="C379" s="1204"/>
      <c r="D379" s="833"/>
      <c r="E379" s="834"/>
      <c r="F379" s="835"/>
      <c r="G379" s="836"/>
      <c r="I379" s="716"/>
      <c r="J379" s="717"/>
      <c r="K379" s="718"/>
      <c r="L379" s="719"/>
      <c r="M379" s="720"/>
      <c r="N379" s="721"/>
      <c r="O379" s="722"/>
      <c r="P379" s="722"/>
      <c r="Q379" s="722"/>
      <c r="R379" s="722"/>
    </row>
    <row r="380" spans="1:18">
      <c r="A380" s="693"/>
      <c r="B380" s="876" t="s">
        <v>1587</v>
      </c>
      <c r="C380" s="1204"/>
      <c r="D380" s="833"/>
      <c r="E380" s="834"/>
      <c r="F380" s="835"/>
      <c r="G380" s="836"/>
      <c r="I380" s="716"/>
      <c r="J380" s="717"/>
      <c r="K380" s="718"/>
      <c r="L380" s="719"/>
      <c r="M380" s="720"/>
      <c r="N380" s="721"/>
      <c r="O380" s="722"/>
      <c r="P380" s="722"/>
      <c r="Q380" s="722"/>
      <c r="R380" s="722"/>
    </row>
    <row r="381" spans="1:18">
      <c r="A381" s="693"/>
      <c r="B381" s="876" t="s">
        <v>1584</v>
      </c>
      <c r="C381" s="1204"/>
      <c r="D381" s="833"/>
      <c r="E381" s="834"/>
      <c r="F381" s="835"/>
      <c r="G381" s="836"/>
      <c r="I381" s="716"/>
      <c r="J381" s="717"/>
      <c r="K381" s="718"/>
      <c r="L381" s="719"/>
      <c r="M381" s="720"/>
      <c r="N381" s="721"/>
      <c r="O381" s="722"/>
      <c r="P381" s="722"/>
      <c r="Q381" s="722"/>
      <c r="R381" s="722"/>
    </row>
    <row r="382" spans="1:18">
      <c r="A382" s="693"/>
      <c r="B382" s="876" t="s">
        <v>1583</v>
      </c>
      <c r="C382" s="1204"/>
      <c r="D382" s="833"/>
      <c r="E382" s="834"/>
      <c r="F382" s="835"/>
      <c r="G382" s="836"/>
      <c r="I382" s="716"/>
      <c r="J382" s="717"/>
      <c r="K382" s="718"/>
      <c r="L382" s="719"/>
      <c r="M382" s="720"/>
      <c r="N382" s="721"/>
      <c r="O382" s="722"/>
      <c r="P382" s="722"/>
      <c r="Q382" s="722"/>
      <c r="R382" s="722"/>
    </row>
    <row r="383" spans="1:18">
      <c r="A383" s="693"/>
      <c r="B383" s="876" t="s">
        <v>1582</v>
      </c>
      <c r="C383" s="1204"/>
      <c r="D383" s="833"/>
      <c r="E383" s="834"/>
      <c r="F383" s="835"/>
      <c r="G383" s="836"/>
      <c r="I383" s="716"/>
      <c r="J383" s="717"/>
      <c r="K383" s="718"/>
      <c r="L383" s="719"/>
      <c r="M383" s="720"/>
      <c r="N383" s="721"/>
      <c r="O383" s="722"/>
      <c r="P383" s="722"/>
      <c r="Q383" s="722"/>
      <c r="R383" s="722"/>
    </row>
    <row r="384" spans="1:18">
      <c r="A384" s="693"/>
      <c r="B384" s="822"/>
      <c r="C384" s="1183"/>
      <c r="D384" s="731"/>
      <c r="E384" s="731"/>
      <c r="F384" s="697"/>
      <c r="G384" s="729"/>
      <c r="I384" s="716"/>
      <c r="J384" s="717"/>
      <c r="K384" s="718"/>
      <c r="L384" s="719"/>
      <c r="M384" s="720"/>
      <c r="N384" s="721"/>
      <c r="O384" s="722"/>
      <c r="P384" s="722"/>
      <c r="Q384" s="722"/>
      <c r="R384" s="722"/>
    </row>
    <row r="385" spans="1:18" ht="63.75">
      <c r="A385" s="877">
        <f>COUNT($A$8:A383)+1</f>
        <v>69</v>
      </c>
      <c r="B385" s="875" t="s">
        <v>4126</v>
      </c>
      <c r="C385" s="1203"/>
      <c r="D385" s="833" t="s">
        <v>296</v>
      </c>
      <c r="E385" s="834">
        <v>2</v>
      </c>
      <c r="F385" s="835">
        <v>0</v>
      </c>
      <c r="G385" s="836">
        <f>F385*E385</f>
        <v>0</v>
      </c>
      <c r="I385" s="716"/>
      <c r="J385" s="717"/>
      <c r="K385" s="718"/>
      <c r="L385" s="719"/>
      <c r="M385" s="720"/>
      <c r="N385" s="721"/>
      <c r="O385" s="722"/>
      <c r="P385" s="722"/>
      <c r="Q385" s="722"/>
      <c r="R385" s="722"/>
    </row>
    <row r="386" spans="1:18">
      <c r="A386" s="877"/>
      <c r="B386" s="876" t="s">
        <v>1586</v>
      </c>
      <c r="C386" s="1204"/>
      <c r="D386" s="833"/>
      <c r="E386" s="834"/>
      <c r="F386" s="835"/>
      <c r="G386" s="836"/>
      <c r="I386" s="716"/>
      <c r="J386" s="717"/>
      <c r="K386" s="718"/>
      <c r="L386" s="719"/>
      <c r="M386" s="720"/>
      <c r="N386" s="721"/>
      <c r="O386" s="722"/>
      <c r="P386" s="722"/>
      <c r="Q386" s="722"/>
      <c r="R386" s="722"/>
    </row>
    <row r="387" spans="1:18">
      <c r="A387" s="877"/>
      <c r="B387" s="876" t="s">
        <v>1585</v>
      </c>
      <c r="C387" s="1204"/>
      <c r="D387" s="833"/>
      <c r="E387" s="834"/>
      <c r="F387" s="835"/>
      <c r="G387" s="836"/>
      <c r="I387" s="716"/>
      <c r="J387" s="717"/>
      <c r="K387" s="718"/>
      <c r="L387" s="719"/>
      <c r="M387" s="720"/>
      <c r="N387" s="721"/>
      <c r="O387" s="722"/>
      <c r="P387" s="722"/>
      <c r="Q387" s="722"/>
      <c r="R387" s="722"/>
    </row>
    <row r="388" spans="1:18">
      <c r="A388" s="877"/>
      <c r="B388" s="876" t="s">
        <v>1584</v>
      </c>
      <c r="C388" s="1204"/>
      <c r="D388" s="833"/>
      <c r="E388" s="834"/>
      <c r="F388" s="835"/>
      <c r="G388" s="836"/>
      <c r="I388" s="716"/>
      <c r="J388" s="717"/>
      <c r="K388" s="718"/>
      <c r="L388" s="719"/>
      <c r="M388" s="720"/>
      <c r="N388" s="721"/>
      <c r="O388" s="722"/>
      <c r="P388" s="722"/>
      <c r="Q388" s="722"/>
      <c r="R388" s="722"/>
    </row>
    <row r="389" spans="1:18">
      <c r="A389" s="877"/>
      <c r="B389" s="876" t="s">
        <v>1583</v>
      </c>
      <c r="C389" s="1204"/>
      <c r="D389" s="833"/>
      <c r="E389" s="834"/>
      <c r="F389" s="835"/>
      <c r="G389" s="836"/>
      <c r="I389" s="716"/>
      <c r="J389" s="717"/>
      <c r="K389" s="718"/>
      <c r="L389" s="719"/>
      <c r="M389" s="720"/>
      <c r="N389" s="721"/>
      <c r="O389" s="722"/>
      <c r="P389" s="722"/>
      <c r="Q389" s="722"/>
      <c r="R389" s="722"/>
    </row>
    <row r="390" spans="1:18">
      <c r="A390" s="877"/>
      <c r="B390" s="876" t="s">
        <v>1582</v>
      </c>
      <c r="C390" s="1204"/>
      <c r="D390" s="833"/>
      <c r="E390" s="834"/>
      <c r="F390" s="835"/>
      <c r="G390" s="836"/>
      <c r="I390" s="716"/>
      <c r="J390" s="717"/>
      <c r="K390" s="718"/>
      <c r="L390" s="719"/>
      <c r="M390" s="720"/>
      <c r="N390" s="721"/>
      <c r="O390" s="722"/>
      <c r="P390" s="722"/>
      <c r="Q390" s="722"/>
      <c r="R390" s="722"/>
    </row>
    <row r="391" spans="1:18">
      <c r="A391" s="693"/>
      <c r="B391" s="822"/>
      <c r="C391" s="1183"/>
      <c r="D391" s="731"/>
      <c r="E391" s="731"/>
      <c r="F391" s="697"/>
      <c r="G391" s="729"/>
      <c r="I391" s="716"/>
      <c r="J391" s="717"/>
      <c r="K391" s="718"/>
      <c r="L391" s="719"/>
      <c r="M391" s="720"/>
      <c r="N391" s="721"/>
      <c r="O391" s="722"/>
      <c r="P391" s="722"/>
      <c r="Q391" s="722"/>
      <c r="R391" s="722"/>
    </row>
    <row r="392" spans="1:18">
      <c r="A392" s="827">
        <f>COUNT($A$8:A391)+1</f>
        <v>70</v>
      </c>
      <c r="B392" s="878" t="s">
        <v>1581</v>
      </c>
      <c r="C392" s="1205"/>
      <c r="D392" s="833" t="s">
        <v>380</v>
      </c>
      <c r="E392" s="834">
        <v>1</v>
      </c>
      <c r="F392" s="835">
        <v>0</v>
      </c>
      <c r="G392" s="836">
        <f>E392*F392</f>
        <v>0</v>
      </c>
      <c r="I392" s="716"/>
      <c r="J392" s="717"/>
      <c r="K392" s="718"/>
      <c r="L392" s="719"/>
      <c r="M392" s="720"/>
      <c r="N392" s="721"/>
      <c r="O392" s="722"/>
      <c r="P392" s="722"/>
      <c r="Q392" s="722"/>
      <c r="R392" s="722"/>
    </row>
    <row r="393" spans="1:18" ht="89.25">
      <c r="A393" s="827"/>
      <c r="B393" s="879" t="s">
        <v>4127</v>
      </c>
      <c r="C393" s="1206"/>
      <c r="D393" s="833"/>
      <c r="E393" s="834"/>
      <c r="F393" s="835"/>
      <c r="G393" s="836"/>
      <c r="I393" s="716"/>
      <c r="J393" s="717"/>
      <c r="K393" s="718"/>
      <c r="L393" s="719"/>
      <c r="M393" s="720"/>
      <c r="N393" s="721"/>
      <c r="O393" s="722"/>
      <c r="P393" s="722"/>
      <c r="Q393" s="722"/>
      <c r="R393" s="722"/>
    </row>
    <row r="394" spans="1:18">
      <c r="A394" s="827"/>
      <c r="B394" s="880" t="s">
        <v>1580</v>
      </c>
      <c r="C394" s="1207"/>
      <c r="D394" s="833"/>
      <c r="E394" s="834"/>
      <c r="F394" s="835"/>
      <c r="G394" s="836"/>
      <c r="I394" s="716"/>
      <c r="J394" s="717"/>
      <c r="K394" s="718"/>
      <c r="L394" s="719"/>
      <c r="M394" s="720"/>
      <c r="N394" s="721"/>
      <c r="O394" s="722"/>
      <c r="P394" s="722"/>
      <c r="Q394" s="722"/>
      <c r="R394" s="722"/>
    </row>
    <row r="395" spans="1:18">
      <c r="A395" s="827"/>
      <c r="B395" s="880" t="s">
        <v>1579</v>
      </c>
      <c r="C395" s="1207"/>
      <c r="D395" s="833"/>
      <c r="E395" s="834"/>
      <c r="F395" s="835"/>
      <c r="G395" s="836"/>
      <c r="I395" s="716"/>
      <c r="J395" s="717"/>
      <c r="K395" s="718"/>
      <c r="L395" s="719"/>
      <c r="M395" s="720"/>
      <c r="N395" s="721"/>
      <c r="O395" s="722"/>
      <c r="P395" s="722"/>
      <c r="Q395" s="722"/>
      <c r="R395" s="722"/>
    </row>
    <row r="396" spans="1:18" ht="25.5">
      <c r="A396" s="827"/>
      <c r="B396" s="879" t="s">
        <v>1578</v>
      </c>
      <c r="C396" s="1206"/>
      <c r="D396" s="833"/>
      <c r="E396" s="834"/>
      <c r="F396" s="835"/>
      <c r="G396" s="836"/>
      <c r="I396" s="716"/>
      <c r="J396" s="717"/>
      <c r="K396" s="718"/>
      <c r="L396" s="719"/>
      <c r="M396" s="720"/>
      <c r="N396" s="721"/>
      <c r="O396" s="722"/>
      <c r="P396" s="722"/>
      <c r="Q396" s="722"/>
      <c r="R396" s="722"/>
    </row>
    <row r="397" spans="1:18">
      <c r="A397" s="827"/>
      <c r="B397" s="881" t="s">
        <v>1577</v>
      </c>
      <c r="C397" s="1208"/>
      <c r="D397" s="833"/>
      <c r="E397" s="834"/>
      <c r="F397" s="835"/>
      <c r="G397" s="836"/>
      <c r="I397" s="716"/>
      <c r="J397" s="717"/>
      <c r="K397" s="718"/>
      <c r="L397" s="719"/>
      <c r="M397" s="720"/>
      <c r="N397" s="721"/>
      <c r="O397" s="722"/>
      <c r="P397" s="722"/>
      <c r="Q397" s="722"/>
      <c r="R397" s="722"/>
    </row>
    <row r="398" spans="1:18" ht="25.5">
      <c r="A398" s="827"/>
      <c r="B398" s="879" t="s">
        <v>1576</v>
      </c>
      <c r="C398" s="1206"/>
      <c r="D398" s="833"/>
      <c r="E398" s="834"/>
      <c r="F398" s="835"/>
      <c r="G398" s="836"/>
      <c r="I398" s="716"/>
      <c r="J398" s="717"/>
      <c r="K398" s="718"/>
      <c r="L398" s="719"/>
      <c r="M398" s="720"/>
      <c r="N398" s="721"/>
      <c r="O398" s="722"/>
      <c r="P398" s="722"/>
      <c r="Q398" s="722"/>
      <c r="R398" s="722"/>
    </row>
    <row r="399" spans="1:18">
      <c r="A399" s="827"/>
      <c r="B399" s="837"/>
      <c r="C399" s="1176"/>
      <c r="D399" s="833"/>
      <c r="E399" s="834"/>
      <c r="F399" s="835"/>
      <c r="G399" s="836"/>
      <c r="I399" s="716"/>
      <c r="J399" s="717"/>
      <c r="K399" s="718"/>
      <c r="L399" s="719"/>
      <c r="M399" s="720"/>
      <c r="N399" s="721"/>
      <c r="O399" s="722"/>
      <c r="P399" s="722"/>
      <c r="Q399" s="722"/>
      <c r="R399" s="722"/>
    </row>
    <row r="400" spans="1:18">
      <c r="A400" s="827"/>
      <c r="B400" s="882" t="s">
        <v>4128</v>
      </c>
      <c r="C400" s="1209"/>
      <c r="D400" s="833"/>
      <c r="E400" s="834"/>
      <c r="F400" s="835"/>
      <c r="G400" s="836"/>
      <c r="I400" s="716"/>
      <c r="J400" s="717"/>
      <c r="K400" s="718"/>
      <c r="L400" s="719"/>
      <c r="M400" s="720"/>
      <c r="N400" s="721"/>
      <c r="O400" s="722"/>
      <c r="P400" s="722"/>
      <c r="Q400" s="722"/>
      <c r="R400" s="722"/>
    </row>
    <row r="401" spans="1:18">
      <c r="A401" s="827"/>
      <c r="B401" s="837" t="s">
        <v>1575</v>
      </c>
      <c r="C401" s="1176"/>
      <c r="D401" s="833"/>
      <c r="E401" s="834"/>
      <c r="F401" s="835"/>
      <c r="G401" s="836"/>
      <c r="I401" s="716"/>
      <c r="J401" s="717"/>
      <c r="K401" s="718"/>
      <c r="L401" s="719"/>
      <c r="M401" s="720"/>
      <c r="N401" s="721"/>
      <c r="O401" s="722"/>
      <c r="P401" s="722"/>
      <c r="Q401" s="722"/>
      <c r="R401" s="722"/>
    </row>
    <row r="402" spans="1:18">
      <c r="A402" s="827"/>
      <c r="B402" s="837" t="s">
        <v>1574</v>
      </c>
      <c r="C402" s="1176"/>
      <c r="D402" s="833"/>
      <c r="E402" s="834"/>
      <c r="F402" s="835"/>
      <c r="G402" s="836"/>
      <c r="I402" s="716"/>
      <c r="J402" s="717"/>
      <c r="K402" s="718"/>
      <c r="L402" s="719"/>
      <c r="M402" s="720"/>
      <c r="N402" s="721"/>
      <c r="O402" s="722"/>
      <c r="P402" s="722"/>
      <c r="Q402" s="722"/>
      <c r="R402" s="722"/>
    </row>
    <row r="403" spans="1:18" ht="25.5">
      <c r="A403" s="827"/>
      <c r="B403" s="837" t="s">
        <v>1573</v>
      </c>
      <c r="C403" s="1176"/>
      <c r="D403" s="833"/>
      <c r="E403" s="834"/>
      <c r="F403" s="835"/>
      <c r="G403" s="836"/>
      <c r="I403" s="716"/>
      <c r="J403" s="717"/>
      <c r="K403" s="718"/>
      <c r="L403" s="719"/>
      <c r="M403" s="720"/>
      <c r="N403" s="721"/>
      <c r="O403" s="722"/>
      <c r="P403" s="722"/>
      <c r="Q403" s="722"/>
      <c r="R403" s="722"/>
    </row>
    <row r="404" spans="1:18">
      <c r="A404" s="693"/>
      <c r="B404" s="822"/>
      <c r="C404" s="1183"/>
      <c r="D404" s="731"/>
      <c r="E404" s="731"/>
      <c r="F404" s="697"/>
      <c r="G404" s="729"/>
      <c r="I404" s="716"/>
      <c r="J404" s="717"/>
      <c r="K404" s="718"/>
      <c r="L404" s="719"/>
      <c r="M404" s="720"/>
      <c r="N404" s="721"/>
      <c r="O404" s="722"/>
      <c r="P404" s="722"/>
      <c r="Q404" s="722"/>
      <c r="R404" s="722"/>
    </row>
    <row r="405" spans="1:18" ht="38.25">
      <c r="A405" s="827">
        <f>COUNT($A$8:A404)+1</f>
        <v>71</v>
      </c>
      <c r="B405" s="837" t="s">
        <v>4129</v>
      </c>
      <c r="C405" s="1176"/>
      <c r="D405" s="833" t="s">
        <v>380</v>
      </c>
      <c r="E405" s="834">
        <v>1</v>
      </c>
      <c r="F405" s="835">
        <v>0</v>
      </c>
      <c r="G405" s="836">
        <f>E405*F405</f>
        <v>0</v>
      </c>
      <c r="I405" s="716"/>
      <c r="J405" s="717"/>
      <c r="K405" s="718"/>
      <c r="L405" s="719"/>
      <c r="M405" s="720"/>
      <c r="N405" s="721"/>
      <c r="O405" s="722"/>
      <c r="P405" s="722"/>
      <c r="Q405" s="722"/>
      <c r="R405" s="722"/>
    </row>
    <row r="406" spans="1:18">
      <c r="A406" s="827"/>
      <c r="B406" s="837" t="s">
        <v>1572</v>
      </c>
      <c r="C406" s="1176"/>
      <c r="D406" s="833"/>
      <c r="E406" s="834"/>
      <c r="F406" s="835"/>
      <c r="G406" s="836"/>
      <c r="I406" s="716"/>
      <c r="J406" s="717"/>
      <c r="K406" s="718"/>
      <c r="L406" s="719"/>
      <c r="M406" s="720"/>
      <c r="N406" s="721"/>
      <c r="O406" s="722"/>
      <c r="P406" s="722"/>
      <c r="Q406" s="722"/>
      <c r="R406" s="722"/>
    </row>
    <row r="407" spans="1:18">
      <c r="A407" s="827"/>
      <c r="B407" s="837" t="s">
        <v>1571</v>
      </c>
      <c r="C407" s="1176"/>
      <c r="D407" s="833"/>
      <c r="E407" s="834"/>
      <c r="F407" s="835"/>
      <c r="G407" s="836"/>
      <c r="I407" s="716"/>
      <c r="J407" s="717"/>
      <c r="K407" s="718"/>
      <c r="L407" s="719"/>
      <c r="M407" s="720"/>
      <c r="N407" s="721"/>
      <c r="O407" s="722"/>
      <c r="P407" s="722"/>
      <c r="Q407" s="722"/>
      <c r="R407" s="722"/>
    </row>
    <row r="408" spans="1:18" ht="25.5">
      <c r="A408" s="827"/>
      <c r="B408" s="837" t="s">
        <v>1570</v>
      </c>
      <c r="C408" s="1176"/>
      <c r="D408" s="833"/>
      <c r="E408" s="834"/>
      <c r="F408" s="835"/>
      <c r="G408" s="836"/>
      <c r="I408" s="716"/>
      <c r="J408" s="717"/>
      <c r="K408" s="718"/>
      <c r="L408" s="719"/>
      <c r="M408" s="720"/>
      <c r="N408" s="721"/>
      <c r="O408" s="722"/>
      <c r="P408" s="722"/>
      <c r="Q408" s="722"/>
      <c r="R408" s="722"/>
    </row>
    <row r="409" spans="1:18">
      <c r="A409" s="693"/>
      <c r="B409" s="822"/>
      <c r="C409" s="1183"/>
      <c r="D409" s="731"/>
      <c r="E409" s="731"/>
      <c r="F409" s="697"/>
      <c r="G409" s="729"/>
      <c r="I409" s="716"/>
      <c r="J409" s="717"/>
      <c r="K409" s="718"/>
      <c r="L409" s="719"/>
      <c r="M409" s="720"/>
      <c r="N409" s="721"/>
      <c r="O409" s="722"/>
      <c r="P409" s="722"/>
      <c r="Q409" s="722"/>
      <c r="R409" s="722"/>
    </row>
    <row r="410" spans="1:18" ht="38.25">
      <c r="A410" s="827">
        <f>COUNT($A$8:A409)+1</f>
        <v>72</v>
      </c>
      <c r="B410" s="837" t="s">
        <v>4130</v>
      </c>
      <c r="C410" s="1176"/>
      <c r="D410" s="833" t="s">
        <v>380</v>
      </c>
      <c r="E410" s="834">
        <v>1</v>
      </c>
      <c r="F410" s="835">
        <v>0</v>
      </c>
      <c r="G410" s="836">
        <f>E410*F410</f>
        <v>0</v>
      </c>
      <c r="I410" s="716"/>
      <c r="J410" s="717"/>
      <c r="K410" s="718"/>
      <c r="L410" s="719"/>
      <c r="M410" s="720"/>
      <c r="N410" s="721"/>
      <c r="O410" s="722"/>
      <c r="P410" s="722"/>
      <c r="Q410" s="722"/>
      <c r="R410" s="722"/>
    </row>
    <row r="411" spans="1:18">
      <c r="A411" s="827"/>
      <c r="B411" s="837" t="s">
        <v>1569</v>
      </c>
      <c r="C411" s="1176"/>
      <c r="D411" s="833"/>
      <c r="E411" s="834"/>
      <c r="F411" s="835"/>
      <c r="G411" s="836"/>
      <c r="I411" s="716"/>
      <c r="J411" s="717"/>
      <c r="K411" s="718"/>
      <c r="L411" s="719"/>
      <c r="M411" s="720"/>
      <c r="N411" s="721"/>
      <c r="O411" s="722"/>
      <c r="P411" s="722"/>
      <c r="Q411" s="722"/>
      <c r="R411" s="722"/>
    </row>
    <row r="412" spans="1:18">
      <c r="A412" s="827"/>
      <c r="B412" s="837" t="s">
        <v>1568</v>
      </c>
      <c r="C412" s="1176"/>
      <c r="D412" s="833"/>
      <c r="E412" s="834"/>
      <c r="F412" s="835"/>
      <c r="G412" s="836"/>
      <c r="I412" s="716"/>
      <c r="J412" s="717"/>
      <c r="K412" s="718"/>
      <c r="L412" s="719"/>
      <c r="M412" s="720"/>
      <c r="N412" s="721"/>
      <c r="O412" s="722"/>
      <c r="P412" s="722"/>
      <c r="Q412" s="722"/>
      <c r="R412" s="722"/>
    </row>
    <row r="413" spans="1:18" ht="25.5">
      <c r="A413" s="827"/>
      <c r="B413" s="837" t="s">
        <v>1567</v>
      </c>
      <c r="C413" s="1176"/>
      <c r="D413" s="833"/>
      <c r="E413" s="834"/>
      <c r="F413" s="835"/>
      <c r="G413" s="836"/>
      <c r="I413" s="716"/>
      <c r="J413" s="717"/>
      <c r="K413" s="718"/>
      <c r="L413" s="719"/>
      <c r="M413" s="720"/>
      <c r="N413" s="721"/>
      <c r="O413" s="722"/>
      <c r="P413" s="722"/>
      <c r="Q413" s="722"/>
      <c r="R413" s="722"/>
    </row>
    <row r="414" spans="1:18">
      <c r="A414" s="693"/>
      <c r="B414" s="822"/>
      <c r="C414" s="1183"/>
      <c r="D414" s="731"/>
      <c r="E414" s="731"/>
      <c r="F414" s="697"/>
      <c r="G414" s="729"/>
      <c r="I414" s="716"/>
      <c r="J414" s="717"/>
      <c r="K414" s="718"/>
      <c r="L414" s="719"/>
      <c r="M414" s="720"/>
      <c r="N414" s="721"/>
      <c r="O414" s="722"/>
      <c r="P414" s="722"/>
      <c r="Q414" s="722"/>
      <c r="R414" s="722"/>
    </row>
    <row r="415" spans="1:18" ht="38.25">
      <c r="A415" s="827">
        <f>COUNT($A$8:A414)+1</f>
        <v>73</v>
      </c>
      <c r="B415" s="837" t="s">
        <v>4131</v>
      </c>
      <c r="C415" s="1176"/>
      <c r="D415" s="833" t="s">
        <v>380</v>
      </c>
      <c r="E415" s="834">
        <v>1</v>
      </c>
      <c r="F415" s="835">
        <v>0</v>
      </c>
      <c r="G415" s="836">
        <f>E415*F415</f>
        <v>0</v>
      </c>
      <c r="I415" s="716"/>
      <c r="J415" s="717"/>
      <c r="K415" s="718"/>
      <c r="L415" s="719"/>
      <c r="M415" s="720"/>
      <c r="N415" s="721"/>
      <c r="O415" s="722"/>
      <c r="P415" s="722"/>
      <c r="Q415" s="722"/>
      <c r="R415" s="722"/>
    </row>
    <row r="416" spans="1:18">
      <c r="A416" s="827"/>
      <c r="B416" s="837" t="s">
        <v>1566</v>
      </c>
      <c r="C416" s="1176"/>
      <c r="D416" s="833"/>
      <c r="E416" s="834"/>
      <c r="F416" s="835"/>
      <c r="G416" s="836"/>
      <c r="I416" s="716"/>
      <c r="J416" s="717"/>
      <c r="K416" s="718"/>
      <c r="L416" s="719"/>
      <c r="M416" s="720"/>
      <c r="N416" s="721"/>
      <c r="O416" s="722"/>
      <c r="P416" s="722"/>
      <c r="Q416" s="722"/>
      <c r="R416" s="722"/>
    </row>
    <row r="417" spans="1:18">
      <c r="A417" s="827"/>
      <c r="B417" s="837" t="s">
        <v>1565</v>
      </c>
      <c r="C417" s="1176"/>
      <c r="D417" s="833"/>
      <c r="E417" s="834"/>
      <c r="F417" s="835"/>
      <c r="G417" s="836"/>
      <c r="I417" s="716"/>
      <c r="J417" s="717"/>
      <c r="K417" s="718"/>
      <c r="L417" s="719"/>
      <c r="M417" s="720"/>
      <c r="N417" s="721"/>
      <c r="O417" s="722"/>
      <c r="P417" s="722"/>
      <c r="Q417" s="722"/>
      <c r="R417" s="722"/>
    </row>
    <row r="418" spans="1:18" ht="25.5">
      <c r="A418" s="827"/>
      <c r="B418" s="837" t="s">
        <v>1564</v>
      </c>
      <c r="C418" s="1176"/>
      <c r="D418" s="833"/>
      <c r="E418" s="834"/>
      <c r="F418" s="835"/>
      <c r="G418" s="836"/>
      <c r="I418" s="716"/>
      <c r="J418" s="717"/>
      <c r="K418" s="718"/>
      <c r="L418" s="719"/>
      <c r="M418" s="720"/>
      <c r="N418" s="721"/>
      <c r="O418" s="722"/>
      <c r="P418" s="722"/>
      <c r="Q418" s="722"/>
      <c r="R418" s="722"/>
    </row>
    <row r="419" spans="1:18">
      <c r="A419" s="693"/>
      <c r="B419" s="822"/>
      <c r="C419" s="1183"/>
      <c r="D419" s="731"/>
      <c r="E419" s="731"/>
      <c r="F419" s="697"/>
      <c r="G419" s="729"/>
      <c r="I419" s="716"/>
      <c r="J419" s="717"/>
      <c r="K419" s="718"/>
      <c r="L419" s="719"/>
      <c r="M419" s="720"/>
      <c r="N419" s="721"/>
      <c r="O419" s="722"/>
      <c r="P419" s="722"/>
      <c r="Q419" s="722"/>
      <c r="R419" s="722"/>
    </row>
    <row r="420" spans="1:18" ht="25.5">
      <c r="A420" s="827">
        <f>COUNT($A$8:A419)+1</f>
        <v>74</v>
      </c>
      <c r="B420" s="847" t="s">
        <v>4116</v>
      </c>
      <c r="C420" s="1187"/>
      <c r="D420" s="833"/>
      <c r="E420" s="834"/>
      <c r="F420" s="835"/>
      <c r="G420" s="836"/>
      <c r="I420" s="716"/>
      <c r="J420" s="717"/>
      <c r="K420" s="718"/>
      <c r="L420" s="719"/>
      <c r="M420" s="720"/>
      <c r="N420" s="721"/>
      <c r="O420" s="722"/>
      <c r="P420" s="722"/>
      <c r="Q420" s="722"/>
      <c r="R420" s="722"/>
    </row>
    <row r="421" spans="1:18">
      <c r="A421" s="827"/>
      <c r="B421" s="848" t="s">
        <v>1563</v>
      </c>
      <c r="C421" s="1188"/>
      <c r="D421" s="833" t="s">
        <v>296</v>
      </c>
      <c r="E421" s="834">
        <v>4</v>
      </c>
      <c r="F421" s="835">
        <v>0</v>
      </c>
      <c r="G421" s="836">
        <f>F421*E421</f>
        <v>0</v>
      </c>
      <c r="I421" s="716"/>
      <c r="J421" s="717"/>
      <c r="K421" s="718"/>
      <c r="L421" s="719"/>
      <c r="M421" s="720"/>
      <c r="N421" s="721"/>
      <c r="O421" s="722"/>
      <c r="P421" s="722"/>
      <c r="Q421" s="722"/>
      <c r="R421" s="722"/>
    </row>
    <row r="422" spans="1:18">
      <c r="A422" s="693"/>
      <c r="B422" s="848" t="s">
        <v>1562</v>
      </c>
      <c r="C422" s="1188"/>
      <c r="D422" s="833" t="s">
        <v>296</v>
      </c>
      <c r="E422" s="834">
        <v>3</v>
      </c>
      <c r="F422" s="835">
        <v>0</v>
      </c>
      <c r="G422" s="836">
        <f>F422*E422</f>
        <v>0</v>
      </c>
      <c r="I422" s="716"/>
      <c r="J422" s="717"/>
      <c r="K422" s="718"/>
      <c r="L422" s="719"/>
      <c r="M422" s="720"/>
      <c r="N422" s="721"/>
      <c r="O422" s="722"/>
      <c r="P422" s="722"/>
      <c r="Q422" s="722"/>
      <c r="R422" s="722"/>
    </row>
    <row r="423" spans="1:18">
      <c r="A423" s="693"/>
      <c r="B423" s="837"/>
      <c r="C423" s="1176"/>
      <c r="D423" s="833"/>
      <c r="E423" s="834"/>
      <c r="F423" s="835"/>
      <c r="G423" s="836"/>
      <c r="I423" s="716"/>
      <c r="J423" s="717"/>
      <c r="K423" s="718"/>
      <c r="L423" s="719"/>
      <c r="M423" s="720"/>
      <c r="N423" s="721"/>
      <c r="O423" s="722"/>
      <c r="P423" s="722"/>
      <c r="Q423" s="722"/>
      <c r="R423" s="722"/>
    </row>
    <row r="424" spans="1:18">
      <c r="A424" s="827">
        <f>COUNT($A$8:A423)+1</f>
        <v>75</v>
      </c>
      <c r="B424" s="845" t="s">
        <v>1561</v>
      </c>
      <c r="C424" s="1185"/>
      <c r="D424" s="731"/>
      <c r="E424" s="731"/>
      <c r="F424" s="697"/>
      <c r="G424" s="729"/>
      <c r="I424" s="716"/>
      <c r="J424" s="717"/>
      <c r="K424" s="718"/>
      <c r="L424" s="719"/>
      <c r="M424" s="720"/>
      <c r="N424" s="721"/>
      <c r="O424" s="722"/>
      <c r="P424" s="722"/>
      <c r="Q424" s="722"/>
      <c r="R424" s="722"/>
    </row>
    <row r="425" spans="1:18" ht="25.5">
      <c r="A425" s="693"/>
      <c r="B425" s="851" t="s">
        <v>1560</v>
      </c>
      <c r="C425" s="1191"/>
      <c r="D425" s="731"/>
      <c r="E425" s="731"/>
      <c r="F425" s="697"/>
      <c r="G425" s="729"/>
      <c r="I425" s="716"/>
      <c r="J425" s="717"/>
      <c r="K425" s="718"/>
      <c r="L425" s="719"/>
      <c r="M425" s="720"/>
      <c r="N425" s="721"/>
      <c r="O425" s="722"/>
      <c r="P425" s="722"/>
      <c r="Q425" s="722"/>
      <c r="R425" s="722"/>
    </row>
    <row r="426" spans="1:18">
      <c r="A426" s="693"/>
      <c r="B426" s="852" t="s">
        <v>1510</v>
      </c>
      <c r="C426" s="1192"/>
      <c r="D426" s="731" t="s">
        <v>296</v>
      </c>
      <c r="E426" s="731">
        <v>1</v>
      </c>
      <c r="F426" s="835">
        <v>0</v>
      </c>
      <c r="G426" s="729">
        <f t="shared" ref="G426" si="11">F426*E426</f>
        <v>0</v>
      </c>
      <c r="I426" s="716"/>
      <c r="J426" s="717"/>
      <c r="K426" s="718"/>
      <c r="L426" s="719"/>
      <c r="M426" s="720"/>
      <c r="N426" s="721"/>
      <c r="O426" s="722"/>
      <c r="P426" s="722"/>
      <c r="Q426" s="722"/>
      <c r="R426" s="722"/>
    </row>
    <row r="427" spans="1:18">
      <c r="A427" s="693"/>
      <c r="B427" s="837"/>
      <c r="C427" s="1176"/>
      <c r="D427" s="833"/>
      <c r="E427" s="834"/>
      <c r="F427" s="835"/>
      <c r="G427" s="836"/>
      <c r="I427" s="716"/>
      <c r="J427" s="717"/>
      <c r="K427" s="718"/>
      <c r="L427" s="719"/>
      <c r="M427" s="720"/>
      <c r="N427" s="721"/>
      <c r="O427" s="722"/>
      <c r="P427" s="722"/>
      <c r="Q427" s="722"/>
      <c r="R427" s="722"/>
    </row>
    <row r="428" spans="1:18" ht="38.25">
      <c r="A428" s="827">
        <f>COUNT($A$8:A427)+1</f>
        <v>76</v>
      </c>
      <c r="B428" s="847" t="s">
        <v>4114</v>
      </c>
      <c r="C428" s="1187"/>
      <c r="D428" s="833"/>
      <c r="E428" s="834"/>
      <c r="F428" s="835"/>
      <c r="G428" s="836"/>
      <c r="I428" s="716"/>
      <c r="J428" s="717"/>
      <c r="K428" s="718"/>
      <c r="L428" s="719"/>
      <c r="M428" s="720"/>
      <c r="N428" s="721"/>
      <c r="O428" s="722"/>
      <c r="P428" s="722"/>
      <c r="Q428" s="722"/>
      <c r="R428" s="722"/>
    </row>
    <row r="429" spans="1:18">
      <c r="A429" s="693"/>
      <c r="B429" s="848" t="s">
        <v>1562</v>
      </c>
      <c r="C429" s="1188"/>
      <c r="D429" s="833" t="s">
        <v>380</v>
      </c>
      <c r="E429" s="834">
        <v>1</v>
      </c>
      <c r="F429" s="835">
        <v>0</v>
      </c>
      <c r="G429" s="836">
        <f>E429*F429</f>
        <v>0</v>
      </c>
      <c r="I429" s="716"/>
      <c r="J429" s="717"/>
      <c r="K429" s="718"/>
      <c r="L429" s="719"/>
      <c r="M429" s="720"/>
      <c r="N429" s="721"/>
      <c r="O429" s="722"/>
      <c r="P429" s="722"/>
      <c r="Q429" s="722"/>
      <c r="R429" s="722"/>
    </row>
    <row r="430" spans="1:18">
      <c r="A430" s="693"/>
      <c r="B430" s="822"/>
      <c r="C430" s="1183"/>
      <c r="D430" s="731"/>
      <c r="E430" s="731"/>
      <c r="F430" s="697"/>
      <c r="G430" s="729"/>
      <c r="I430" s="716"/>
      <c r="J430" s="717"/>
      <c r="K430" s="718"/>
      <c r="L430" s="719"/>
      <c r="M430" s="720"/>
      <c r="N430" s="721"/>
      <c r="O430" s="722"/>
      <c r="P430" s="722"/>
      <c r="Q430" s="722"/>
      <c r="R430" s="722"/>
    </row>
    <row r="431" spans="1:18" ht="25.5">
      <c r="A431" s="827">
        <f>COUNT($A$8:A430)+1</f>
        <v>77</v>
      </c>
      <c r="B431" s="847" t="s">
        <v>4117</v>
      </c>
      <c r="C431" s="1187"/>
      <c r="D431" s="833"/>
      <c r="E431" s="834"/>
      <c r="F431" s="835"/>
      <c r="G431" s="836"/>
      <c r="I431" s="716"/>
      <c r="J431" s="717"/>
      <c r="K431" s="718"/>
      <c r="L431" s="719"/>
      <c r="M431" s="720"/>
      <c r="N431" s="721"/>
      <c r="O431" s="722"/>
      <c r="P431" s="722"/>
      <c r="Q431" s="722"/>
      <c r="R431" s="722"/>
    </row>
    <row r="432" spans="1:18">
      <c r="A432" s="693"/>
      <c r="B432" s="848" t="s">
        <v>1559</v>
      </c>
      <c r="C432" s="1188"/>
      <c r="D432" s="833" t="s">
        <v>296</v>
      </c>
      <c r="E432" s="834">
        <v>6</v>
      </c>
      <c r="F432" s="835">
        <v>0</v>
      </c>
      <c r="G432" s="836">
        <f>F432*E432</f>
        <v>0</v>
      </c>
      <c r="I432" s="716"/>
      <c r="J432" s="717"/>
      <c r="K432" s="718"/>
      <c r="L432" s="719"/>
      <c r="M432" s="720"/>
      <c r="N432" s="721"/>
      <c r="O432" s="722"/>
      <c r="P432" s="722"/>
      <c r="Q432" s="722"/>
      <c r="R432" s="722"/>
    </row>
    <row r="433" spans="1:18">
      <c r="A433" s="693"/>
      <c r="B433" s="848" t="s">
        <v>1558</v>
      </c>
      <c r="C433" s="1188"/>
      <c r="D433" s="833" t="s">
        <v>296</v>
      </c>
      <c r="E433" s="834">
        <v>3</v>
      </c>
      <c r="F433" s="835">
        <v>0</v>
      </c>
      <c r="G433" s="836">
        <f>F433*E433</f>
        <v>0</v>
      </c>
      <c r="I433" s="716"/>
      <c r="J433" s="717"/>
      <c r="K433" s="718"/>
      <c r="L433" s="719"/>
      <c r="M433" s="720"/>
      <c r="N433" s="721"/>
      <c r="O433" s="722"/>
      <c r="P433" s="722"/>
      <c r="Q433" s="722"/>
      <c r="R433" s="722"/>
    </row>
    <row r="434" spans="1:18">
      <c r="A434" s="693"/>
      <c r="B434" s="837"/>
      <c r="C434" s="1176"/>
      <c r="D434" s="833"/>
      <c r="E434" s="834"/>
      <c r="F434" s="835"/>
      <c r="G434" s="836"/>
      <c r="I434" s="716"/>
      <c r="J434" s="717"/>
      <c r="K434" s="718"/>
      <c r="L434" s="719"/>
      <c r="M434" s="720"/>
      <c r="N434" s="721"/>
      <c r="O434" s="722"/>
      <c r="P434" s="722"/>
      <c r="Q434" s="722"/>
      <c r="R434" s="722"/>
    </row>
    <row r="435" spans="1:18">
      <c r="A435" s="827">
        <f>COUNT($A$8:A434)+1</f>
        <v>78</v>
      </c>
      <c r="B435" s="845" t="s">
        <v>1561</v>
      </c>
      <c r="C435" s="1185"/>
      <c r="D435" s="731"/>
      <c r="E435" s="731"/>
      <c r="F435" s="697"/>
      <c r="G435" s="729"/>
      <c r="I435" s="716"/>
      <c r="J435" s="717"/>
      <c r="K435" s="718"/>
      <c r="L435" s="719"/>
      <c r="M435" s="720"/>
      <c r="N435" s="721"/>
      <c r="O435" s="722"/>
      <c r="P435" s="722"/>
      <c r="Q435" s="722"/>
      <c r="R435" s="722"/>
    </row>
    <row r="436" spans="1:18" ht="25.5">
      <c r="A436" s="693"/>
      <c r="B436" s="851" t="s">
        <v>1560</v>
      </c>
      <c r="C436" s="1191"/>
      <c r="D436" s="731"/>
      <c r="E436" s="731"/>
      <c r="F436" s="697"/>
      <c r="G436" s="729"/>
      <c r="I436" s="716"/>
      <c r="J436" s="717"/>
      <c r="K436" s="718"/>
      <c r="L436" s="719"/>
      <c r="M436" s="720"/>
      <c r="N436" s="721"/>
      <c r="O436" s="722"/>
      <c r="P436" s="722"/>
      <c r="Q436" s="722"/>
      <c r="R436" s="722"/>
    </row>
    <row r="437" spans="1:18">
      <c r="A437" s="693"/>
      <c r="B437" s="848" t="s">
        <v>1559</v>
      </c>
      <c r="C437" s="1188"/>
      <c r="D437" s="833" t="s">
        <v>296</v>
      </c>
      <c r="E437" s="834">
        <v>2</v>
      </c>
      <c r="F437" s="835">
        <v>0</v>
      </c>
      <c r="G437" s="836">
        <f>F437*E437</f>
        <v>0</v>
      </c>
      <c r="I437" s="716"/>
      <c r="J437" s="717"/>
      <c r="K437" s="718"/>
      <c r="L437" s="719"/>
      <c r="M437" s="720"/>
      <c r="N437" s="721"/>
      <c r="O437" s="722"/>
      <c r="P437" s="722"/>
      <c r="Q437" s="722"/>
      <c r="R437" s="722"/>
    </row>
    <row r="438" spans="1:18">
      <c r="A438" s="693"/>
      <c r="B438" s="848" t="s">
        <v>1558</v>
      </c>
      <c r="C438" s="1188"/>
      <c r="D438" s="833" t="s">
        <v>296</v>
      </c>
      <c r="E438" s="834">
        <v>1</v>
      </c>
      <c r="F438" s="835">
        <v>0</v>
      </c>
      <c r="G438" s="836">
        <f>F438*E438</f>
        <v>0</v>
      </c>
      <c r="I438" s="716"/>
      <c r="J438" s="717"/>
      <c r="K438" s="718"/>
      <c r="L438" s="719"/>
      <c r="M438" s="720"/>
      <c r="N438" s="721"/>
      <c r="O438" s="722"/>
      <c r="P438" s="722"/>
      <c r="Q438" s="722"/>
      <c r="R438" s="722"/>
    </row>
    <row r="439" spans="1:18">
      <c r="A439" s="693"/>
      <c r="B439" s="837"/>
      <c r="C439" s="1176"/>
      <c r="D439" s="833"/>
      <c r="E439" s="834"/>
      <c r="F439" s="835"/>
      <c r="G439" s="836"/>
      <c r="I439" s="716"/>
      <c r="J439" s="717"/>
      <c r="K439" s="718"/>
      <c r="L439" s="719"/>
      <c r="M439" s="720"/>
      <c r="N439" s="721"/>
      <c r="O439" s="722"/>
      <c r="P439" s="722"/>
      <c r="Q439" s="722"/>
      <c r="R439" s="722"/>
    </row>
    <row r="440" spans="1:18" ht="38.25">
      <c r="A440" s="827">
        <f>COUNT($A$8:A439)+1</f>
        <v>79</v>
      </c>
      <c r="B440" s="847" t="s">
        <v>4114</v>
      </c>
      <c r="C440" s="1187"/>
      <c r="D440" s="833"/>
      <c r="E440" s="834"/>
      <c r="F440" s="835"/>
      <c r="G440" s="836"/>
      <c r="I440" s="716"/>
      <c r="J440" s="717"/>
      <c r="K440" s="718"/>
      <c r="L440" s="719"/>
      <c r="M440" s="720"/>
      <c r="N440" s="721"/>
      <c r="O440" s="722"/>
      <c r="P440" s="722"/>
      <c r="Q440" s="722"/>
      <c r="R440" s="722"/>
    </row>
    <row r="441" spans="1:18">
      <c r="A441" s="693"/>
      <c r="B441" s="848" t="s">
        <v>1559</v>
      </c>
      <c r="C441" s="1188"/>
      <c r="D441" s="833" t="s">
        <v>296</v>
      </c>
      <c r="E441" s="834">
        <v>2</v>
      </c>
      <c r="F441" s="835">
        <v>0</v>
      </c>
      <c r="G441" s="836">
        <f>F441*E441</f>
        <v>0</v>
      </c>
      <c r="I441" s="716"/>
      <c r="J441" s="717"/>
      <c r="K441" s="718"/>
      <c r="L441" s="719"/>
      <c r="M441" s="720"/>
      <c r="N441" s="721"/>
      <c r="O441" s="722"/>
      <c r="P441" s="722"/>
      <c r="Q441" s="722"/>
      <c r="R441" s="722"/>
    </row>
    <row r="442" spans="1:18">
      <c r="A442" s="693"/>
      <c r="B442" s="848" t="s">
        <v>1558</v>
      </c>
      <c r="C442" s="1188"/>
      <c r="D442" s="833" t="s">
        <v>296</v>
      </c>
      <c r="E442" s="834">
        <v>1</v>
      </c>
      <c r="F442" s="835">
        <v>0</v>
      </c>
      <c r="G442" s="836">
        <f>F442*E442</f>
        <v>0</v>
      </c>
      <c r="I442" s="716"/>
      <c r="J442" s="717"/>
      <c r="K442" s="718"/>
      <c r="L442" s="719"/>
      <c r="M442" s="720"/>
      <c r="N442" s="721"/>
      <c r="O442" s="722"/>
      <c r="P442" s="722"/>
      <c r="Q442" s="722"/>
      <c r="R442" s="722"/>
    </row>
    <row r="443" spans="1:18">
      <c r="A443" s="693"/>
      <c r="B443" s="822"/>
      <c r="C443" s="1183"/>
      <c r="D443" s="731"/>
      <c r="E443" s="731"/>
      <c r="F443" s="697"/>
      <c r="G443" s="729"/>
      <c r="I443" s="716"/>
      <c r="J443" s="717"/>
      <c r="K443" s="718"/>
      <c r="L443" s="719"/>
      <c r="M443" s="720"/>
      <c r="N443" s="721"/>
      <c r="O443" s="722"/>
      <c r="P443" s="722"/>
      <c r="Q443" s="722"/>
      <c r="R443" s="722"/>
    </row>
    <row r="444" spans="1:18">
      <c r="A444" s="827">
        <f>COUNT($A$8:A443)+1</f>
        <v>80</v>
      </c>
      <c r="B444" s="855" t="s">
        <v>1557</v>
      </c>
      <c r="C444" s="1194"/>
      <c r="D444" s="731" t="s">
        <v>296</v>
      </c>
      <c r="E444" s="731">
        <v>16</v>
      </c>
      <c r="F444" s="835">
        <v>0</v>
      </c>
      <c r="G444" s="729">
        <f t="shared" ref="G444" si="12">F444*E444</f>
        <v>0</v>
      </c>
      <c r="I444" s="716"/>
      <c r="J444" s="717"/>
      <c r="K444" s="718"/>
      <c r="L444" s="719"/>
      <c r="M444" s="720"/>
      <c r="N444" s="721"/>
      <c r="O444" s="722"/>
      <c r="P444" s="722"/>
      <c r="Q444" s="722"/>
      <c r="R444" s="722"/>
    </row>
    <row r="445" spans="1:18">
      <c r="A445" s="827"/>
      <c r="B445" s="861"/>
      <c r="C445" s="1200"/>
      <c r="D445" s="833"/>
      <c r="E445" s="834"/>
      <c r="F445" s="835"/>
      <c r="G445" s="836"/>
      <c r="I445" s="716"/>
      <c r="J445" s="717"/>
      <c r="K445" s="718"/>
      <c r="L445" s="719"/>
      <c r="M445" s="720"/>
      <c r="N445" s="721"/>
      <c r="O445" s="722"/>
      <c r="P445" s="722"/>
      <c r="Q445" s="722"/>
      <c r="R445" s="722"/>
    </row>
    <row r="446" spans="1:18">
      <c r="A446" s="827">
        <f>COUNT($A$8:A445)+1</f>
        <v>81</v>
      </c>
      <c r="B446" s="855" t="s">
        <v>1556</v>
      </c>
      <c r="C446" s="1194"/>
      <c r="D446" s="731" t="s">
        <v>296</v>
      </c>
      <c r="E446" s="731">
        <v>8</v>
      </c>
      <c r="F446" s="835">
        <v>0</v>
      </c>
      <c r="G446" s="729">
        <f t="shared" ref="G446" si="13">F446*E446</f>
        <v>0</v>
      </c>
      <c r="I446" s="716"/>
      <c r="J446" s="717"/>
      <c r="K446" s="718"/>
      <c r="L446" s="719"/>
      <c r="M446" s="720"/>
      <c r="N446" s="721"/>
      <c r="O446" s="722"/>
      <c r="P446" s="722"/>
      <c r="Q446" s="722"/>
      <c r="R446" s="722"/>
    </row>
    <row r="447" spans="1:18">
      <c r="A447" s="693"/>
      <c r="B447" s="822"/>
      <c r="C447" s="1183"/>
      <c r="D447" s="731"/>
      <c r="E447" s="731"/>
      <c r="F447" s="697"/>
      <c r="G447" s="729"/>
      <c r="I447" s="716"/>
      <c r="J447" s="717"/>
      <c r="K447" s="718"/>
      <c r="L447" s="719"/>
      <c r="M447" s="720"/>
      <c r="N447" s="721"/>
      <c r="O447" s="722"/>
      <c r="P447" s="722"/>
      <c r="Q447" s="722"/>
      <c r="R447" s="722"/>
    </row>
    <row r="448" spans="1:18" ht="38.25">
      <c r="A448" s="827">
        <f>COUNT($A$8:A447)+1</f>
        <v>82</v>
      </c>
      <c r="B448" s="845" t="s">
        <v>1555</v>
      </c>
      <c r="C448" s="1185"/>
      <c r="D448" s="731"/>
      <c r="E448" s="731"/>
      <c r="F448" s="697"/>
      <c r="G448" s="729"/>
      <c r="I448" s="716"/>
      <c r="J448" s="717"/>
      <c r="K448" s="718"/>
      <c r="L448" s="719"/>
      <c r="M448" s="720"/>
      <c r="N448" s="721"/>
      <c r="O448" s="722"/>
      <c r="P448" s="722"/>
      <c r="Q448" s="722"/>
      <c r="R448" s="722"/>
    </row>
    <row r="449" spans="1:18">
      <c r="A449" s="693"/>
      <c r="B449" s="883" t="s">
        <v>1554</v>
      </c>
      <c r="C449" s="1210"/>
      <c r="D449" s="731"/>
      <c r="E449" s="731"/>
      <c r="F449" s="697"/>
      <c r="G449" s="729"/>
      <c r="I449" s="716"/>
      <c r="J449" s="717"/>
      <c r="K449" s="718"/>
      <c r="L449" s="719"/>
      <c r="M449" s="720"/>
      <c r="N449" s="721"/>
      <c r="O449" s="722"/>
      <c r="P449" s="722"/>
      <c r="Q449" s="722"/>
      <c r="R449" s="722"/>
    </row>
    <row r="450" spans="1:18">
      <c r="A450" s="693"/>
      <c r="B450" s="883" t="s">
        <v>1553</v>
      </c>
      <c r="C450" s="1210"/>
      <c r="D450" s="731" t="s">
        <v>296</v>
      </c>
      <c r="E450" s="731">
        <v>1</v>
      </c>
      <c r="F450" s="835">
        <v>0</v>
      </c>
      <c r="G450" s="729">
        <f>F450*E450</f>
        <v>0</v>
      </c>
      <c r="I450" s="716"/>
      <c r="J450" s="717"/>
      <c r="K450" s="718"/>
      <c r="L450" s="719"/>
      <c r="M450" s="720"/>
      <c r="N450" s="721"/>
      <c r="O450" s="722"/>
      <c r="P450" s="722"/>
      <c r="Q450" s="722"/>
      <c r="R450" s="722"/>
    </row>
    <row r="451" spans="1:18">
      <c r="A451" s="693"/>
      <c r="B451" s="883" t="s">
        <v>1552</v>
      </c>
      <c r="C451" s="1210"/>
      <c r="D451" s="731" t="s">
        <v>296</v>
      </c>
      <c r="E451" s="731">
        <v>1</v>
      </c>
      <c r="F451" s="835">
        <v>0</v>
      </c>
      <c r="G451" s="729">
        <f>F451*E451</f>
        <v>0</v>
      </c>
      <c r="I451" s="716"/>
      <c r="J451" s="717"/>
      <c r="K451" s="718"/>
      <c r="L451" s="719"/>
      <c r="M451" s="720"/>
      <c r="N451" s="721"/>
      <c r="O451" s="722"/>
      <c r="P451" s="722"/>
      <c r="Q451" s="722"/>
      <c r="R451" s="722"/>
    </row>
    <row r="452" spans="1:18">
      <c r="A452" s="693"/>
      <c r="B452" s="883" t="s">
        <v>1551</v>
      </c>
      <c r="C452" s="1210"/>
      <c r="D452" s="731"/>
      <c r="E452" s="731"/>
      <c r="F452" s="697"/>
      <c r="G452" s="729"/>
      <c r="I452" s="716"/>
      <c r="J452" s="717"/>
      <c r="K452" s="718"/>
      <c r="L452" s="719"/>
      <c r="M452" s="720"/>
      <c r="N452" s="721"/>
      <c r="O452" s="722"/>
      <c r="P452" s="722"/>
      <c r="Q452" s="722"/>
      <c r="R452" s="722"/>
    </row>
    <row r="453" spans="1:18">
      <c r="A453" s="693"/>
      <c r="B453" s="883" t="s">
        <v>1550</v>
      </c>
      <c r="C453" s="1210"/>
      <c r="D453" s="731" t="s">
        <v>296</v>
      </c>
      <c r="E453" s="731">
        <v>1</v>
      </c>
      <c r="F453" s="835">
        <v>0</v>
      </c>
      <c r="G453" s="729">
        <f>F453*E453</f>
        <v>0</v>
      </c>
    </row>
    <row r="454" spans="1:18">
      <c r="A454" s="693"/>
      <c r="B454" s="840"/>
      <c r="C454" s="1211"/>
      <c r="D454" s="731"/>
      <c r="E454" s="731"/>
      <c r="F454" s="697"/>
      <c r="G454" s="729"/>
    </row>
    <row r="455" spans="1:18">
      <c r="A455" s="827">
        <f>COUNT($A$8:A454)+1</f>
        <v>83</v>
      </c>
      <c r="B455" s="884" t="s">
        <v>1549</v>
      </c>
      <c r="C455" s="1212"/>
      <c r="D455" s="731" t="s">
        <v>296</v>
      </c>
      <c r="E455" s="731">
        <v>1</v>
      </c>
      <c r="F455" s="835">
        <v>0</v>
      </c>
      <c r="G455" s="729">
        <f>F455*E455</f>
        <v>0</v>
      </c>
    </row>
    <row r="456" spans="1:18" ht="25.5">
      <c r="A456" s="693"/>
      <c r="B456" s="873" t="s">
        <v>1548</v>
      </c>
      <c r="C456" s="1201"/>
      <c r="D456" s="731"/>
      <c r="E456" s="731"/>
      <c r="F456" s="697"/>
      <c r="G456" s="729"/>
    </row>
    <row r="457" spans="1:18">
      <c r="A457" s="693"/>
      <c r="B457" s="873" t="s">
        <v>1547</v>
      </c>
      <c r="C457" s="1201"/>
      <c r="D457" s="731"/>
      <c r="E457" s="731"/>
      <c r="F457" s="697"/>
      <c r="G457" s="729"/>
    </row>
    <row r="458" spans="1:18" ht="25.5">
      <c r="A458" s="693"/>
      <c r="B458" s="873" t="s">
        <v>1546</v>
      </c>
      <c r="C458" s="1201"/>
      <c r="D458" s="731"/>
      <c r="E458" s="731"/>
      <c r="F458" s="697"/>
      <c r="G458" s="729"/>
    </row>
    <row r="459" spans="1:18">
      <c r="A459" s="702"/>
      <c r="B459" s="885"/>
      <c r="C459" s="885"/>
      <c r="D459" s="704"/>
      <c r="E459" s="704"/>
      <c r="F459" s="705"/>
      <c r="G459" s="773"/>
    </row>
    <row r="460" spans="1:18" ht="13.5" thickBot="1">
      <c r="A460" s="707" t="s">
        <v>1545</v>
      </c>
      <c r="B460" s="708" t="s">
        <v>1544</v>
      </c>
      <c r="C460" s="708"/>
      <c r="D460" s="709" t="s">
        <v>1424</v>
      </c>
      <c r="E460" s="710"/>
      <c r="F460" s="803"/>
      <c r="G460" s="711">
        <f>SUM(G369:G459)</f>
        <v>0</v>
      </c>
    </row>
    <row r="461" spans="1:18" ht="13.5" thickTop="1">
      <c r="A461" s="763"/>
      <c r="B461" s="713"/>
      <c r="C461" s="713"/>
      <c r="D461" s="764"/>
      <c r="E461" s="765"/>
      <c r="F461" s="886"/>
      <c r="G461" s="767"/>
    </row>
    <row r="462" spans="1:18">
      <c r="A462" s="682" t="s">
        <v>1530</v>
      </c>
      <c r="B462" s="683" t="s">
        <v>1529</v>
      </c>
      <c r="C462" s="683"/>
      <c r="D462" s="684"/>
      <c r="E462" s="685"/>
      <c r="F462" s="715"/>
      <c r="G462" s="686"/>
    </row>
    <row r="463" spans="1:18">
      <c r="A463" s="693"/>
      <c r="B463" s="887"/>
      <c r="C463" s="887"/>
      <c r="D463" s="731"/>
      <c r="E463" s="731"/>
      <c r="F463" s="697"/>
      <c r="G463" s="729"/>
    </row>
    <row r="464" spans="1:18" ht="51">
      <c r="A464" s="693">
        <f>COUNT($A$19:A463)+1</f>
        <v>84</v>
      </c>
      <c r="B464" s="888" t="s">
        <v>4132</v>
      </c>
      <c r="C464" s="1213"/>
      <c r="D464" s="833"/>
      <c r="E464" s="834"/>
      <c r="F464" s="889"/>
      <c r="G464" s="890"/>
    </row>
    <row r="465" spans="1:7">
      <c r="A465" s="891"/>
      <c r="B465" s="888" t="s">
        <v>1543</v>
      </c>
      <c r="C465" s="1213"/>
      <c r="D465" s="833" t="s">
        <v>438</v>
      </c>
      <c r="E465" s="834">
        <v>320</v>
      </c>
      <c r="F465" s="697">
        <v>0</v>
      </c>
      <c r="G465" s="729">
        <f t="shared" ref="G465:G469" si="14">F465*E465</f>
        <v>0</v>
      </c>
    </row>
    <row r="466" spans="1:7">
      <c r="A466" s="891"/>
      <c r="B466" s="888" t="s">
        <v>1510</v>
      </c>
      <c r="C466" s="1213"/>
      <c r="D466" s="833" t="s">
        <v>438</v>
      </c>
      <c r="E466" s="834">
        <v>20</v>
      </c>
      <c r="F466" s="697">
        <v>0</v>
      </c>
      <c r="G466" s="729">
        <f t="shared" si="14"/>
        <v>0</v>
      </c>
    </row>
    <row r="467" spans="1:7">
      <c r="A467" s="891"/>
      <c r="B467" s="888" t="s">
        <v>1509</v>
      </c>
      <c r="C467" s="1213"/>
      <c r="D467" s="833" t="s">
        <v>438</v>
      </c>
      <c r="E467" s="834">
        <v>220</v>
      </c>
      <c r="F467" s="697">
        <v>0</v>
      </c>
      <c r="G467" s="729">
        <f t="shared" si="14"/>
        <v>0</v>
      </c>
    </row>
    <row r="468" spans="1:7">
      <c r="A468" s="891"/>
      <c r="B468" s="888" t="s">
        <v>1542</v>
      </c>
      <c r="C468" s="1213"/>
      <c r="D468" s="833" t="s">
        <v>438</v>
      </c>
      <c r="E468" s="834">
        <v>60</v>
      </c>
      <c r="F468" s="697">
        <v>0</v>
      </c>
      <c r="G468" s="729">
        <f t="shared" si="14"/>
        <v>0</v>
      </c>
    </row>
    <row r="469" spans="1:7">
      <c r="A469" s="891"/>
      <c r="B469" s="888" t="s">
        <v>1541</v>
      </c>
      <c r="C469" s="1213"/>
      <c r="D469" s="833" t="s">
        <v>438</v>
      </c>
      <c r="E469" s="834">
        <v>10</v>
      </c>
      <c r="F469" s="697">
        <v>0</v>
      </c>
      <c r="G469" s="729">
        <f t="shared" si="14"/>
        <v>0</v>
      </c>
    </row>
    <row r="470" spans="1:7">
      <c r="A470" s="891"/>
      <c r="B470" s="888"/>
      <c r="C470" s="1213"/>
      <c r="D470" s="833"/>
      <c r="E470" s="834"/>
      <c r="F470" s="889"/>
      <c r="G470" s="729"/>
    </row>
    <row r="471" spans="1:7" ht="63.75">
      <c r="A471" s="693">
        <f>COUNT($A$19:A469)+1</f>
        <v>85</v>
      </c>
      <c r="B471" s="852" t="s">
        <v>4133</v>
      </c>
      <c r="C471" s="1192"/>
      <c r="D471" s="731"/>
      <c r="E471" s="731"/>
      <c r="F471" s="697"/>
      <c r="G471" s="729"/>
    </row>
    <row r="472" spans="1:7" ht="25.5">
      <c r="A472" s="693"/>
      <c r="B472" s="892" t="s">
        <v>1502</v>
      </c>
      <c r="C472" s="1214"/>
      <c r="D472" s="731"/>
      <c r="E472" s="731"/>
      <c r="F472" s="697"/>
      <c r="G472" s="729"/>
    </row>
    <row r="473" spans="1:7" ht="25.5">
      <c r="A473" s="693"/>
      <c r="B473" s="892" t="s">
        <v>1501</v>
      </c>
      <c r="C473" s="1214"/>
      <c r="D473" s="731"/>
      <c r="E473" s="731"/>
      <c r="F473" s="697"/>
      <c r="G473" s="729"/>
    </row>
    <row r="474" spans="1:7" ht="25.5">
      <c r="A474" s="693"/>
      <c r="B474" s="892" t="s">
        <v>1500</v>
      </c>
      <c r="C474" s="1214"/>
      <c r="D474" s="731"/>
      <c r="E474" s="731"/>
      <c r="F474" s="697"/>
      <c r="G474" s="729"/>
    </row>
    <row r="475" spans="1:7" ht="25.5">
      <c r="A475" s="693"/>
      <c r="B475" s="892" t="s">
        <v>1540</v>
      </c>
      <c r="C475" s="1214"/>
      <c r="D475" s="731"/>
      <c r="E475" s="731"/>
      <c r="F475" s="697"/>
      <c r="G475" s="729"/>
    </row>
    <row r="476" spans="1:7" ht="25.5">
      <c r="A476" s="693"/>
      <c r="B476" s="852" t="s">
        <v>1539</v>
      </c>
      <c r="C476" s="1192"/>
      <c r="D476" s="731" t="s">
        <v>438</v>
      </c>
      <c r="E476" s="834">
        <v>120</v>
      </c>
      <c r="F476" s="697">
        <v>0</v>
      </c>
      <c r="G476" s="729">
        <f t="shared" ref="G476:G482" si="15">F476*E476</f>
        <v>0</v>
      </c>
    </row>
    <row r="477" spans="1:7" ht="25.5">
      <c r="A477" s="693"/>
      <c r="B477" s="852" t="s">
        <v>1538</v>
      </c>
      <c r="C477" s="1192"/>
      <c r="D477" s="731" t="s">
        <v>438</v>
      </c>
      <c r="E477" s="834">
        <v>200</v>
      </c>
      <c r="F477" s="697">
        <v>0</v>
      </c>
      <c r="G477" s="729">
        <f t="shared" si="15"/>
        <v>0</v>
      </c>
    </row>
    <row r="478" spans="1:7">
      <c r="A478" s="693"/>
      <c r="B478" s="852" t="s">
        <v>1537</v>
      </c>
      <c r="C478" s="1192"/>
      <c r="D478" s="731" t="s">
        <v>438</v>
      </c>
      <c r="E478" s="834">
        <v>20</v>
      </c>
      <c r="F478" s="697">
        <v>0</v>
      </c>
      <c r="G478" s="729">
        <f t="shared" si="15"/>
        <v>0</v>
      </c>
    </row>
    <row r="479" spans="1:7" ht="25.5">
      <c r="A479" s="693"/>
      <c r="B479" s="852" t="s">
        <v>1536</v>
      </c>
      <c r="C479" s="1192"/>
      <c r="D479" s="731" t="s">
        <v>438</v>
      </c>
      <c r="E479" s="834">
        <v>20</v>
      </c>
      <c r="F479" s="697">
        <v>0</v>
      </c>
      <c r="G479" s="729">
        <f t="shared" si="15"/>
        <v>0</v>
      </c>
    </row>
    <row r="480" spans="1:7" ht="25.5">
      <c r="A480" s="693"/>
      <c r="B480" s="852" t="s">
        <v>1535</v>
      </c>
      <c r="C480" s="1192"/>
      <c r="D480" s="731" t="s">
        <v>438</v>
      </c>
      <c r="E480" s="834">
        <v>200</v>
      </c>
      <c r="F480" s="697">
        <v>0</v>
      </c>
      <c r="G480" s="729">
        <f t="shared" si="15"/>
        <v>0</v>
      </c>
    </row>
    <row r="481" spans="1:7">
      <c r="A481" s="693"/>
      <c r="B481" s="852" t="s">
        <v>1534</v>
      </c>
      <c r="C481" s="1192"/>
      <c r="D481" s="731" t="s">
        <v>438</v>
      </c>
      <c r="E481" s="834">
        <v>60</v>
      </c>
      <c r="F481" s="697">
        <v>0</v>
      </c>
      <c r="G481" s="729">
        <f t="shared" si="15"/>
        <v>0</v>
      </c>
    </row>
    <row r="482" spans="1:7">
      <c r="A482" s="693"/>
      <c r="B482" s="852" t="s">
        <v>1533</v>
      </c>
      <c r="C482" s="1192"/>
      <c r="D482" s="731" t="s">
        <v>438</v>
      </c>
      <c r="E482" s="834">
        <v>10</v>
      </c>
      <c r="F482" s="697">
        <v>0</v>
      </c>
      <c r="G482" s="729">
        <f t="shared" si="15"/>
        <v>0</v>
      </c>
    </row>
    <row r="483" spans="1:7">
      <c r="A483" s="693"/>
      <c r="B483" s="887"/>
      <c r="C483" s="1215"/>
      <c r="D483" s="731"/>
      <c r="E483" s="731"/>
      <c r="F483" s="697"/>
      <c r="G483" s="729"/>
    </row>
    <row r="484" spans="1:7" ht="38.25">
      <c r="A484" s="693">
        <f>COUNT($A$19:A483)+1</f>
        <v>86</v>
      </c>
      <c r="B484" s="893" t="s">
        <v>4134</v>
      </c>
      <c r="C484" s="1216"/>
      <c r="D484" s="731" t="s">
        <v>486</v>
      </c>
      <c r="E484" s="731">
        <v>180</v>
      </c>
      <c r="F484" s="697">
        <v>0</v>
      </c>
      <c r="G484" s="729">
        <f>F484*E484</f>
        <v>0</v>
      </c>
    </row>
    <row r="485" spans="1:7">
      <c r="A485" s="693"/>
      <c r="B485" s="893"/>
      <c r="C485" s="1216"/>
      <c r="D485" s="731"/>
      <c r="E485" s="731"/>
      <c r="F485" s="697"/>
      <c r="G485" s="729"/>
    </row>
    <row r="486" spans="1:7" ht="51">
      <c r="A486" s="693">
        <f>COUNT($A$8:A484)+1</f>
        <v>87</v>
      </c>
      <c r="B486" s="893" t="s">
        <v>4135</v>
      </c>
      <c r="C486" s="1216"/>
      <c r="D486" s="731" t="s">
        <v>380</v>
      </c>
      <c r="E486" s="731">
        <v>1</v>
      </c>
      <c r="F486" s="697">
        <v>0</v>
      </c>
      <c r="G486" s="729">
        <f>F486*E486</f>
        <v>0</v>
      </c>
    </row>
    <row r="487" spans="1:7">
      <c r="A487" s="693"/>
      <c r="B487" s="893"/>
      <c r="C487" s="1216"/>
      <c r="D487" s="731"/>
      <c r="E487" s="731"/>
      <c r="F487" s="697"/>
      <c r="G487" s="729"/>
    </row>
    <row r="488" spans="1:7">
      <c r="A488" s="693">
        <f>COUNT($A$19:A484)+1</f>
        <v>87</v>
      </c>
      <c r="B488" s="894" t="s">
        <v>1532</v>
      </c>
      <c r="C488" s="1217"/>
      <c r="D488" s="895" t="s">
        <v>0</v>
      </c>
      <c r="E488" s="896">
        <v>800</v>
      </c>
      <c r="F488" s="697">
        <v>0</v>
      </c>
      <c r="G488" s="729">
        <f t="shared" ref="G488" si="16">E488*F488</f>
        <v>0</v>
      </c>
    </row>
    <row r="489" spans="1:7" ht="25.5">
      <c r="A489" s="693"/>
      <c r="B489" s="888" t="s">
        <v>1531</v>
      </c>
      <c r="C489" s="1213"/>
      <c r="D489" s="731"/>
      <c r="E489" s="731"/>
      <c r="F489" s="697"/>
      <c r="G489" s="729"/>
    </row>
    <row r="490" spans="1:7">
      <c r="A490" s="702"/>
      <c r="B490" s="703"/>
      <c r="C490" s="703"/>
      <c r="D490" s="704"/>
      <c r="E490" s="704"/>
      <c r="F490" s="705"/>
      <c r="G490" s="773"/>
    </row>
    <row r="491" spans="1:7" ht="13.5" thickBot="1">
      <c r="A491" s="707" t="s">
        <v>1530</v>
      </c>
      <c r="B491" s="708" t="s">
        <v>1529</v>
      </c>
      <c r="C491" s="708"/>
      <c r="D491" s="709" t="s">
        <v>1424</v>
      </c>
      <c r="E491" s="710"/>
      <c r="F491" s="803"/>
      <c r="G491" s="711">
        <f>SUM(G463:G490)</f>
        <v>0</v>
      </c>
    </row>
    <row r="492" spans="1:7" ht="13.5" thickTop="1">
      <c r="A492" s="763"/>
      <c r="B492" s="713"/>
      <c r="C492" s="713"/>
      <c r="D492" s="764"/>
      <c r="E492" s="765"/>
      <c r="F492" s="886"/>
      <c r="G492" s="767"/>
    </row>
    <row r="493" spans="1:7" ht="25.5">
      <c r="A493" s="682" t="s">
        <v>1436</v>
      </c>
      <c r="B493" s="683" t="s">
        <v>1435</v>
      </c>
      <c r="C493" s="683"/>
      <c r="D493" s="684"/>
      <c r="E493" s="685"/>
      <c r="F493" s="715"/>
      <c r="G493" s="686"/>
    </row>
    <row r="494" spans="1:7">
      <c r="A494" s="693"/>
      <c r="B494" s="822"/>
      <c r="C494" s="822"/>
      <c r="D494" s="731"/>
      <c r="E494" s="731"/>
      <c r="F494" s="697"/>
      <c r="G494" s="729"/>
    </row>
    <row r="495" spans="1:7">
      <c r="A495" s="693">
        <f>COUNT($A$8:A494)+1</f>
        <v>89</v>
      </c>
      <c r="B495" s="853" t="s">
        <v>1528</v>
      </c>
      <c r="C495" s="853"/>
      <c r="D495" s="731"/>
      <c r="E495" s="731"/>
      <c r="F495" s="697"/>
      <c r="G495" s="729"/>
    </row>
    <row r="496" spans="1:7" ht="89.25">
      <c r="A496" s="693"/>
      <c r="B496" s="822" t="s">
        <v>1527</v>
      </c>
      <c r="C496" s="1183"/>
      <c r="D496" s="731"/>
      <c r="E496" s="731"/>
      <c r="F496" s="697"/>
      <c r="G496" s="729"/>
    </row>
    <row r="497" spans="1:7">
      <c r="A497" s="693"/>
      <c r="B497" s="822" t="s">
        <v>1526</v>
      </c>
      <c r="C497" s="1183"/>
      <c r="D497" s="731" t="s">
        <v>1495</v>
      </c>
      <c r="E497" s="731">
        <v>1050</v>
      </c>
      <c r="F497" s="697">
        <v>0</v>
      </c>
      <c r="G497" s="729">
        <f t="shared" ref="G497:G502" si="17">E497*F497</f>
        <v>0</v>
      </c>
    </row>
    <row r="498" spans="1:7">
      <c r="A498" s="693"/>
      <c r="B498" s="822" t="s">
        <v>1525</v>
      </c>
      <c r="C498" s="1183"/>
      <c r="D498" s="731" t="s">
        <v>1495</v>
      </c>
      <c r="E498" s="731">
        <v>140</v>
      </c>
      <c r="F498" s="697">
        <v>0</v>
      </c>
      <c r="G498" s="729">
        <f t="shared" si="17"/>
        <v>0</v>
      </c>
    </row>
    <row r="499" spans="1:7">
      <c r="A499" s="693"/>
      <c r="B499" s="822" t="s">
        <v>1524</v>
      </c>
      <c r="C499" s="1183"/>
      <c r="D499" s="731" t="s">
        <v>1495</v>
      </c>
      <c r="E499" s="731">
        <v>155</v>
      </c>
      <c r="F499" s="697">
        <v>0</v>
      </c>
      <c r="G499" s="729">
        <f t="shared" si="17"/>
        <v>0</v>
      </c>
    </row>
    <row r="500" spans="1:7">
      <c r="A500" s="693"/>
      <c r="B500" s="822" t="s">
        <v>1523</v>
      </c>
      <c r="C500" s="1183"/>
      <c r="D500" s="731" t="s">
        <v>1495</v>
      </c>
      <c r="E500" s="731">
        <v>75</v>
      </c>
      <c r="F500" s="697">
        <v>0</v>
      </c>
      <c r="G500" s="729">
        <f t="shared" si="17"/>
        <v>0</v>
      </c>
    </row>
    <row r="501" spans="1:7">
      <c r="A501" s="693"/>
      <c r="B501" s="822" t="s">
        <v>1522</v>
      </c>
      <c r="C501" s="1183"/>
      <c r="D501" s="731" t="s">
        <v>1495</v>
      </c>
      <c r="E501" s="731">
        <v>120</v>
      </c>
      <c r="F501" s="697">
        <v>0</v>
      </c>
      <c r="G501" s="729">
        <f t="shared" si="17"/>
        <v>0</v>
      </c>
    </row>
    <row r="502" spans="1:7">
      <c r="A502" s="693"/>
      <c r="B502" s="822" t="s">
        <v>1521</v>
      </c>
      <c r="C502" s="1183"/>
      <c r="D502" s="731" t="s">
        <v>1495</v>
      </c>
      <c r="E502" s="731">
        <v>170</v>
      </c>
      <c r="F502" s="697">
        <v>0</v>
      </c>
      <c r="G502" s="729">
        <f t="shared" si="17"/>
        <v>0</v>
      </c>
    </row>
    <row r="503" spans="1:7">
      <c r="A503" s="693"/>
      <c r="B503" s="822"/>
      <c r="C503" s="1183"/>
      <c r="D503" s="731"/>
      <c r="E503" s="731"/>
      <c r="F503" s="697"/>
      <c r="G503" s="729"/>
    </row>
    <row r="504" spans="1:7">
      <c r="A504" s="693">
        <f>COUNT($A$8:A503)+1</f>
        <v>90</v>
      </c>
      <c r="B504" s="853" t="s">
        <v>1504</v>
      </c>
      <c r="C504" s="1193"/>
      <c r="D504" s="731"/>
      <c r="E504" s="731"/>
      <c r="F504" s="697"/>
      <c r="G504" s="729"/>
    </row>
    <row r="505" spans="1:7" ht="51">
      <c r="A505" s="693"/>
      <c r="B505" s="822" t="s">
        <v>1503</v>
      </c>
      <c r="C505" s="1183"/>
      <c r="D505" s="731"/>
      <c r="E505" s="731"/>
      <c r="F505" s="697"/>
      <c r="G505" s="729"/>
    </row>
    <row r="506" spans="1:7" ht="25.5">
      <c r="A506" s="693"/>
      <c r="B506" s="822" t="s">
        <v>1502</v>
      </c>
      <c r="C506" s="1183"/>
      <c r="D506" s="731"/>
      <c r="E506" s="731"/>
      <c r="F506" s="697"/>
      <c r="G506" s="729"/>
    </row>
    <row r="507" spans="1:7" ht="25.5">
      <c r="A507" s="693"/>
      <c r="B507" s="822" t="s">
        <v>1501</v>
      </c>
      <c r="C507" s="1183"/>
      <c r="D507" s="731"/>
      <c r="E507" s="731"/>
      <c r="F507" s="697"/>
      <c r="G507" s="729"/>
    </row>
    <row r="508" spans="1:7" ht="25.5">
      <c r="A508" s="693"/>
      <c r="B508" s="822" t="s">
        <v>1500</v>
      </c>
      <c r="C508" s="1183"/>
      <c r="D508" s="731"/>
      <c r="E508" s="731"/>
      <c r="F508" s="697"/>
      <c r="G508" s="729"/>
    </row>
    <row r="509" spans="1:7">
      <c r="A509" s="693"/>
      <c r="B509" s="822" t="s">
        <v>1520</v>
      </c>
      <c r="C509" s="1183"/>
      <c r="D509" s="731" t="s">
        <v>1495</v>
      </c>
      <c r="E509" s="731">
        <v>1050</v>
      </c>
      <c r="F509" s="697">
        <v>0</v>
      </c>
      <c r="G509" s="729">
        <f t="shared" ref="G509:G514" si="18">E509*F509</f>
        <v>0</v>
      </c>
    </row>
    <row r="510" spans="1:7">
      <c r="A510" s="693"/>
      <c r="B510" s="822" t="s">
        <v>1519</v>
      </c>
      <c r="C510" s="1183"/>
      <c r="D510" s="731" t="s">
        <v>1495</v>
      </c>
      <c r="E510" s="731">
        <v>140</v>
      </c>
      <c r="F510" s="697">
        <v>0</v>
      </c>
      <c r="G510" s="729">
        <f t="shared" si="18"/>
        <v>0</v>
      </c>
    </row>
    <row r="511" spans="1:7">
      <c r="A511" s="693"/>
      <c r="B511" s="822" t="s">
        <v>1518</v>
      </c>
      <c r="C511" s="1183"/>
      <c r="D511" s="731" t="s">
        <v>1495</v>
      </c>
      <c r="E511" s="731">
        <v>155</v>
      </c>
      <c r="F511" s="697">
        <v>0</v>
      </c>
      <c r="G511" s="729">
        <f t="shared" si="18"/>
        <v>0</v>
      </c>
    </row>
    <row r="512" spans="1:7">
      <c r="A512" s="693"/>
      <c r="B512" s="822" t="s">
        <v>1517</v>
      </c>
      <c r="C512" s="1183"/>
      <c r="D512" s="731" t="s">
        <v>1495</v>
      </c>
      <c r="E512" s="731">
        <v>75</v>
      </c>
      <c r="F512" s="697">
        <v>0</v>
      </c>
      <c r="G512" s="729">
        <f t="shared" si="18"/>
        <v>0</v>
      </c>
    </row>
    <row r="513" spans="1:7">
      <c r="A513" s="693"/>
      <c r="B513" s="822" t="s">
        <v>1516</v>
      </c>
      <c r="C513" s="1183"/>
      <c r="D513" s="731" t="s">
        <v>1495</v>
      </c>
      <c r="E513" s="731">
        <v>120</v>
      </c>
      <c r="F513" s="697">
        <v>0</v>
      </c>
      <c r="G513" s="729">
        <f t="shared" si="18"/>
        <v>0</v>
      </c>
    </row>
    <row r="514" spans="1:7">
      <c r="A514" s="693"/>
      <c r="B514" s="822" t="s">
        <v>1515</v>
      </c>
      <c r="C514" s="1183"/>
      <c r="D514" s="731" t="s">
        <v>1495</v>
      </c>
      <c r="E514" s="731">
        <v>170</v>
      </c>
      <c r="F514" s="697">
        <v>0</v>
      </c>
      <c r="G514" s="729">
        <f t="shared" si="18"/>
        <v>0</v>
      </c>
    </row>
    <row r="515" spans="1:7">
      <c r="A515" s="693"/>
      <c r="B515" s="822"/>
      <c r="C515" s="1183"/>
      <c r="D515" s="731"/>
      <c r="E515" s="731"/>
      <c r="F515" s="697"/>
      <c r="G515" s="729"/>
    </row>
    <row r="516" spans="1:7" ht="25.5">
      <c r="A516" s="693">
        <f>COUNT($A$8:A515)+1</f>
        <v>91</v>
      </c>
      <c r="B516" s="894" t="s">
        <v>1514</v>
      </c>
      <c r="C516" s="1217"/>
      <c r="D516" s="731"/>
      <c r="E516" s="731"/>
      <c r="F516" s="697"/>
      <c r="G516" s="729"/>
    </row>
    <row r="517" spans="1:7" ht="53.25" customHeight="1">
      <c r="A517" s="693"/>
      <c r="B517" s="888" t="s">
        <v>1513</v>
      </c>
      <c r="C517" s="1213"/>
      <c r="D517" s="731"/>
      <c r="E517" s="731"/>
      <c r="F517" s="697"/>
      <c r="G517" s="729"/>
    </row>
    <row r="518" spans="1:7">
      <c r="A518" s="693"/>
      <c r="B518" s="822" t="s">
        <v>1512</v>
      </c>
      <c r="C518" s="1183"/>
      <c r="D518" s="731" t="s">
        <v>1495</v>
      </c>
      <c r="E518" s="731">
        <v>2200</v>
      </c>
      <c r="F518" s="697">
        <v>0</v>
      </c>
      <c r="G518" s="729">
        <f>E518*F518</f>
        <v>0</v>
      </c>
    </row>
    <row r="519" spans="1:7">
      <c r="A519" s="693"/>
      <c r="B519" s="822" t="s">
        <v>1511</v>
      </c>
      <c r="C519" s="1183"/>
      <c r="D519" s="731" t="s">
        <v>1495</v>
      </c>
      <c r="E519" s="731">
        <v>2</v>
      </c>
      <c r="F519" s="697">
        <v>0</v>
      </c>
      <c r="G519" s="729">
        <f>E519*F519</f>
        <v>0</v>
      </c>
    </row>
    <row r="520" spans="1:7">
      <c r="A520" s="693"/>
      <c r="B520" s="822"/>
      <c r="C520" s="1183"/>
      <c r="D520" s="731"/>
      <c r="E520" s="731"/>
      <c r="F520" s="697"/>
      <c r="G520" s="729"/>
    </row>
    <row r="521" spans="1:7" ht="63.75">
      <c r="A521" s="693">
        <f>COUNT($A$8:A520)+1</f>
        <v>92</v>
      </c>
      <c r="B521" s="888" t="s">
        <v>4136</v>
      </c>
      <c r="C521" s="1213"/>
      <c r="D521" s="833"/>
      <c r="E521" s="834"/>
      <c r="F521" s="889"/>
      <c r="G521" s="890"/>
    </row>
    <row r="522" spans="1:7">
      <c r="A522" s="693"/>
      <c r="B522" s="888" t="s">
        <v>1510</v>
      </c>
      <c r="C522" s="1213"/>
      <c r="D522" s="833" t="s">
        <v>438</v>
      </c>
      <c r="E522" s="834">
        <v>100</v>
      </c>
      <c r="F522" s="697">
        <v>0</v>
      </c>
      <c r="G522" s="729">
        <f t="shared" ref="G522:G523" si="19">F522*E522</f>
        <v>0</v>
      </c>
    </row>
    <row r="523" spans="1:7">
      <c r="A523" s="693"/>
      <c r="B523" s="888" t="s">
        <v>1509</v>
      </c>
      <c r="C523" s="1213"/>
      <c r="D523" s="833" t="s">
        <v>438</v>
      </c>
      <c r="E523" s="834">
        <v>50</v>
      </c>
      <c r="F523" s="697">
        <v>0</v>
      </c>
      <c r="G523" s="729">
        <f t="shared" si="19"/>
        <v>0</v>
      </c>
    </row>
    <row r="524" spans="1:7">
      <c r="A524" s="693"/>
      <c r="B524" s="822"/>
      <c r="C524" s="1183"/>
      <c r="D524" s="731"/>
      <c r="E524" s="731"/>
      <c r="F524" s="697"/>
      <c r="G524" s="729"/>
    </row>
    <row r="525" spans="1:7" ht="25.5">
      <c r="A525" s="693">
        <f>COUNT($A$8:A524)+1</f>
        <v>93</v>
      </c>
      <c r="B525" s="894" t="s">
        <v>1508</v>
      </c>
      <c r="C525" s="1217"/>
      <c r="D525" s="731"/>
      <c r="E525" s="731"/>
      <c r="F525" s="697"/>
      <c r="G525" s="729"/>
    </row>
    <row r="526" spans="1:7" ht="76.5">
      <c r="A526" s="693"/>
      <c r="B526" s="888" t="s">
        <v>1507</v>
      </c>
      <c r="C526" s="1213"/>
      <c r="D526" s="731"/>
      <c r="E526" s="731"/>
      <c r="F526" s="697"/>
      <c r="G526" s="729"/>
    </row>
    <row r="527" spans="1:7">
      <c r="A527" s="693"/>
      <c r="B527" s="888" t="s">
        <v>1506</v>
      </c>
      <c r="C527" s="1213"/>
      <c r="D527" s="895" t="s">
        <v>438</v>
      </c>
      <c r="E527" s="896">
        <v>50</v>
      </c>
      <c r="F527" s="697">
        <v>0</v>
      </c>
      <c r="G527" s="729">
        <f t="shared" ref="G527:G528" si="20">E527*F527</f>
        <v>0</v>
      </c>
    </row>
    <row r="528" spans="1:7">
      <c r="A528" s="693"/>
      <c r="B528" s="888" t="s">
        <v>1505</v>
      </c>
      <c r="C528" s="1213"/>
      <c r="D528" s="895" t="s">
        <v>438</v>
      </c>
      <c r="E528" s="896">
        <v>20</v>
      </c>
      <c r="F528" s="697">
        <v>0</v>
      </c>
      <c r="G528" s="729">
        <f t="shared" si="20"/>
        <v>0</v>
      </c>
    </row>
    <row r="529" spans="1:7">
      <c r="A529" s="693"/>
      <c r="B529" s="888"/>
      <c r="C529" s="1213"/>
      <c r="D529" s="895"/>
      <c r="E529" s="896"/>
      <c r="F529" s="697"/>
      <c r="G529" s="729"/>
    </row>
    <row r="530" spans="1:7">
      <c r="A530" s="693">
        <f>COUNT($A$8:A529)+1</f>
        <v>94</v>
      </c>
      <c r="B530" s="853" t="s">
        <v>1504</v>
      </c>
      <c r="C530" s="1193"/>
      <c r="D530" s="731"/>
      <c r="E530" s="731"/>
      <c r="F530" s="697"/>
      <c r="G530" s="729"/>
    </row>
    <row r="531" spans="1:7" ht="51">
      <c r="A531" s="693"/>
      <c r="B531" s="822" t="s">
        <v>1503</v>
      </c>
      <c r="C531" s="1183"/>
      <c r="D531" s="731"/>
      <c r="E531" s="731"/>
      <c r="F531" s="697"/>
      <c r="G531" s="729"/>
    </row>
    <row r="532" spans="1:7" ht="25.5">
      <c r="A532" s="693"/>
      <c r="B532" s="822" t="s">
        <v>1502</v>
      </c>
      <c r="C532" s="1183"/>
      <c r="D532" s="731"/>
      <c r="E532" s="731"/>
      <c r="F532" s="697"/>
      <c r="G532" s="729"/>
    </row>
    <row r="533" spans="1:7" ht="25.5">
      <c r="A533" s="693"/>
      <c r="B533" s="822" t="s">
        <v>1501</v>
      </c>
      <c r="C533" s="1183"/>
      <c r="D533" s="731"/>
      <c r="E533" s="731"/>
      <c r="F533" s="697"/>
      <c r="G533" s="729"/>
    </row>
    <row r="534" spans="1:7" ht="25.5">
      <c r="A534" s="693"/>
      <c r="B534" s="822" t="s">
        <v>1500</v>
      </c>
      <c r="C534" s="1183"/>
      <c r="D534" s="731"/>
      <c r="E534" s="731"/>
      <c r="F534" s="697"/>
      <c r="G534" s="729"/>
    </row>
    <row r="535" spans="1:7">
      <c r="A535" s="693"/>
      <c r="B535" s="822" t="s">
        <v>1499</v>
      </c>
      <c r="C535" s="1183"/>
      <c r="D535" s="731" t="s">
        <v>1495</v>
      </c>
      <c r="E535" s="731">
        <v>20</v>
      </c>
      <c r="F535" s="697">
        <v>0</v>
      </c>
      <c r="G535" s="729">
        <f>E535*F535</f>
        <v>0</v>
      </c>
    </row>
    <row r="536" spans="1:7">
      <c r="A536" s="693"/>
      <c r="B536" s="822" t="s">
        <v>1498</v>
      </c>
      <c r="C536" s="1183"/>
      <c r="D536" s="731" t="s">
        <v>1495</v>
      </c>
      <c r="E536" s="731">
        <v>50</v>
      </c>
      <c r="F536" s="697">
        <v>0</v>
      </c>
      <c r="G536" s="729">
        <f>E536*F536</f>
        <v>0</v>
      </c>
    </row>
    <row r="537" spans="1:7" ht="25.5">
      <c r="A537" s="693"/>
      <c r="B537" s="822" t="s">
        <v>1497</v>
      </c>
      <c r="C537" s="1183"/>
      <c r="D537" s="731" t="s">
        <v>1495</v>
      </c>
      <c r="E537" s="731">
        <v>50</v>
      </c>
      <c r="F537" s="697">
        <v>0</v>
      </c>
      <c r="G537" s="729">
        <f>E537*F537</f>
        <v>0</v>
      </c>
    </row>
    <row r="538" spans="1:7" ht="25.5">
      <c r="A538" s="693"/>
      <c r="B538" s="822" t="s">
        <v>1496</v>
      </c>
      <c r="C538" s="1183"/>
      <c r="D538" s="731" t="s">
        <v>1495</v>
      </c>
      <c r="E538" s="731">
        <v>100</v>
      </c>
      <c r="F538" s="697">
        <v>0</v>
      </c>
      <c r="G538" s="729">
        <f>E538*F538</f>
        <v>0</v>
      </c>
    </row>
    <row r="539" spans="1:7">
      <c r="A539" s="693"/>
      <c r="B539" s="888"/>
      <c r="C539" s="1213"/>
      <c r="D539" s="895"/>
      <c r="E539" s="896"/>
      <c r="F539" s="697"/>
      <c r="G539" s="729"/>
    </row>
    <row r="540" spans="1:7">
      <c r="A540" s="693"/>
      <c r="B540" s="822"/>
      <c r="C540" s="1183"/>
      <c r="D540" s="731"/>
      <c r="E540" s="731"/>
      <c r="F540" s="697"/>
      <c r="G540" s="729"/>
    </row>
    <row r="541" spans="1:7" ht="51">
      <c r="A541" s="693">
        <f>COUNT($A$8:A540)+1</f>
        <v>95</v>
      </c>
      <c r="B541" s="893" t="s">
        <v>4137</v>
      </c>
      <c r="C541" s="1216"/>
      <c r="D541" s="731" t="s">
        <v>0</v>
      </c>
      <c r="E541" s="731">
        <v>500</v>
      </c>
      <c r="F541" s="697">
        <v>0</v>
      </c>
      <c r="G541" s="729">
        <f>F541*E541</f>
        <v>0</v>
      </c>
    </row>
    <row r="542" spans="1:7">
      <c r="A542" s="693"/>
      <c r="B542" s="822"/>
      <c r="C542" s="1183"/>
      <c r="D542" s="731"/>
      <c r="E542" s="731"/>
      <c r="F542" s="697"/>
      <c r="G542" s="729"/>
    </row>
    <row r="543" spans="1:7" ht="51">
      <c r="A543" s="693">
        <f>COUNT($A$8:A542)+1</f>
        <v>96</v>
      </c>
      <c r="B543" s="893" t="s">
        <v>4135</v>
      </c>
      <c r="C543" s="1216"/>
      <c r="D543" s="731" t="s">
        <v>380</v>
      </c>
      <c r="E543" s="731">
        <v>1</v>
      </c>
      <c r="F543" s="697">
        <v>0</v>
      </c>
      <c r="G543" s="729">
        <f>F543*E543</f>
        <v>0</v>
      </c>
    </row>
    <row r="544" spans="1:7">
      <c r="A544" s="693"/>
      <c r="B544" s="822"/>
      <c r="C544" s="1183"/>
      <c r="D544" s="731"/>
      <c r="E544" s="731"/>
      <c r="F544" s="697"/>
      <c r="G544" s="729"/>
    </row>
    <row r="545" spans="1:7" ht="178.5">
      <c r="A545" s="693">
        <f>COUNT($A$8:A544)+1</f>
        <v>97</v>
      </c>
      <c r="B545" s="852" t="s">
        <v>4138</v>
      </c>
      <c r="C545" s="1192"/>
      <c r="D545" s="731"/>
      <c r="E545" s="731"/>
      <c r="F545" s="697"/>
      <c r="G545" s="729"/>
    </row>
    <row r="546" spans="1:7" ht="25.5">
      <c r="A546" s="897"/>
      <c r="B546" s="852" t="s">
        <v>4139</v>
      </c>
      <c r="C546" s="1192"/>
      <c r="D546" s="731"/>
      <c r="E546" s="731"/>
      <c r="F546" s="697"/>
      <c r="G546" s="729"/>
    </row>
    <row r="547" spans="1:7">
      <c r="A547" s="897"/>
      <c r="B547" s="521" t="s">
        <v>1494</v>
      </c>
      <c r="C547" s="1148"/>
      <c r="D547" s="731" t="s">
        <v>296</v>
      </c>
      <c r="E547" s="731">
        <v>1</v>
      </c>
      <c r="F547" s="697">
        <v>0</v>
      </c>
      <c r="G547" s="729">
        <f>F547*E547</f>
        <v>0</v>
      </c>
    </row>
    <row r="548" spans="1:7">
      <c r="A548" s="897"/>
      <c r="B548" s="898" t="s">
        <v>1493</v>
      </c>
      <c r="C548" s="1218"/>
      <c r="D548" s="731" t="s">
        <v>296</v>
      </c>
      <c r="E548" s="731">
        <v>2</v>
      </c>
      <c r="F548" s="697">
        <v>0</v>
      </c>
      <c r="G548" s="729">
        <f>F548*E548</f>
        <v>0</v>
      </c>
    </row>
    <row r="549" spans="1:7">
      <c r="A549" s="897"/>
      <c r="B549" s="898" t="s">
        <v>1492</v>
      </c>
      <c r="C549" s="1218"/>
      <c r="D549" s="731" t="s">
        <v>296</v>
      </c>
      <c r="E549" s="731">
        <v>19</v>
      </c>
      <c r="F549" s="697">
        <v>0</v>
      </c>
      <c r="G549" s="729">
        <f>F549*E549</f>
        <v>0</v>
      </c>
    </row>
    <row r="550" spans="1:7">
      <c r="A550" s="897"/>
      <c r="B550" s="898" t="s">
        <v>1491</v>
      </c>
      <c r="C550" s="1218"/>
      <c r="D550" s="731" t="s">
        <v>296</v>
      </c>
      <c r="E550" s="731">
        <v>24</v>
      </c>
      <c r="F550" s="697">
        <v>0</v>
      </c>
      <c r="G550" s="729">
        <f>F550*E550</f>
        <v>0</v>
      </c>
    </row>
    <row r="551" spans="1:7">
      <c r="A551" s="693"/>
      <c r="B551" s="873"/>
      <c r="C551" s="1201"/>
      <c r="D551" s="731"/>
      <c r="E551" s="731"/>
      <c r="F551" s="697"/>
      <c r="G551" s="729"/>
    </row>
    <row r="552" spans="1:7" ht="25.5">
      <c r="A552" s="693">
        <f>COUNT($A$8:A551)+1</f>
        <v>98</v>
      </c>
      <c r="B552" s="849" t="s">
        <v>1490</v>
      </c>
      <c r="C552" s="1189"/>
      <c r="D552" s="731"/>
      <c r="E552" s="731"/>
      <c r="F552" s="697"/>
      <c r="G552" s="729"/>
    </row>
    <row r="553" spans="1:7">
      <c r="A553" s="693"/>
      <c r="B553" s="850" t="s">
        <v>1489</v>
      </c>
      <c r="C553" s="1190"/>
      <c r="D553" s="731" t="s">
        <v>296</v>
      </c>
      <c r="E553" s="731">
        <v>2</v>
      </c>
      <c r="F553" s="697">
        <v>0</v>
      </c>
      <c r="G553" s="729">
        <f t="shared" ref="G553" si="21">F553*E553</f>
        <v>0</v>
      </c>
    </row>
    <row r="554" spans="1:7">
      <c r="A554" s="693"/>
      <c r="B554" s="850"/>
      <c r="C554" s="1190"/>
      <c r="D554" s="731"/>
      <c r="E554" s="731"/>
      <c r="F554" s="697"/>
      <c r="G554" s="729"/>
    </row>
    <row r="555" spans="1:7" ht="51">
      <c r="A555" s="693">
        <f>COUNT($A$8:A554)+1</f>
        <v>99</v>
      </c>
      <c r="B555" s="899" t="s">
        <v>4140</v>
      </c>
      <c r="C555" s="1219"/>
      <c r="D555" s="731" t="s">
        <v>296</v>
      </c>
      <c r="E555" s="731">
        <v>60</v>
      </c>
      <c r="F555" s="697">
        <v>0</v>
      </c>
      <c r="G555" s="729">
        <f>F555*E555</f>
        <v>0</v>
      </c>
    </row>
    <row r="556" spans="1:7">
      <c r="A556" s="897"/>
      <c r="B556" s="899" t="s">
        <v>1488</v>
      </c>
      <c r="C556" s="1219"/>
      <c r="D556" s="731"/>
      <c r="E556" s="731"/>
      <c r="F556" s="697"/>
      <c r="G556" s="729"/>
    </row>
    <row r="557" spans="1:7">
      <c r="A557" s="897"/>
      <c r="B557" s="899"/>
      <c r="C557" s="1219"/>
      <c r="D557" s="731"/>
      <c r="E557" s="731"/>
      <c r="F557" s="697"/>
      <c r="G557" s="729"/>
    </row>
    <row r="558" spans="1:7">
      <c r="A558" s="693">
        <f>COUNT($A$8:A557)+1</f>
        <v>100</v>
      </c>
      <c r="B558" s="900" t="s">
        <v>1487</v>
      </c>
      <c r="C558" s="1220"/>
      <c r="D558" s="731"/>
      <c r="E558" s="731"/>
      <c r="F558" s="697"/>
      <c r="G558" s="729"/>
    </row>
    <row r="559" spans="1:7" ht="102">
      <c r="A559" s="827"/>
      <c r="B559" s="901" t="s">
        <v>1486</v>
      </c>
      <c r="C559" s="1221"/>
      <c r="D559" s="731"/>
      <c r="E559" s="696"/>
      <c r="F559" s="697"/>
      <c r="G559" s="729"/>
    </row>
    <row r="560" spans="1:7">
      <c r="A560" s="827"/>
      <c r="B560" s="901"/>
      <c r="C560" s="1221"/>
      <c r="D560" s="731"/>
      <c r="E560" s="696"/>
      <c r="F560" s="697"/>
      <c r="G560" s="729"/>
    </row>
    <row r="561" spans="1:7">
      <c r="A561" s="827"/>
      <c r="B561" s="902" t="s">
        <v>1465</v>
      </c>
      <c r="C561" s="1222"/>
      <c r="D561" s="731"/>
      <c r="E561" s="731"/>
      <c r="F561" s="697"/>
      <c r="G561" s="729"/>
    </row>
    <row r="562" spans="1:7">
      <c r="A562" s="827"/>
      <c r="B562" s="902" t="s">
        <v>1485</v>
      </c>
      <c r="C562" s="1222"/>
      <c r="D562" s="731" t="s">
        <v>380</v>
      </c>
      <c r="E562" s="731">
        <v>3</v>
      </c>
      <c r="F562" s="697">
        <v>0</v>
      </c>
      <c r="G562" s="729">
        <f>F562*E562</f>
        <v>0</v>
      </c>
    </row>
    <row r="563" spans="1:7">
      <c r="A563" s="827"/>
      <c r="B563" s="902"/>
      <c r="C563" s="1222"/>
      <c r="D563" s="731"/>
      <c r="E563" s="731"/>
      <c r="F563" s="697"/>
      <c r="G563" s="729"/>
    </row>
    <row r="564" spans="1:7">
      <c r="A564" s="903"/>
      <c r="B564" s="902" t="s">
        <v>1462</v>
      </c>
      <c r="C564" s="1222"/>
      <c r="D564" s="731"/>
      <c r="E564" s="731"/>
      <c r="F564" s="697"/>
      <c r="G564" s="729"/>
    </row>
    <row r="565" spans="1:7">
      <c r="A565" s="693"/>
      <c r="B565" s="902" t="s">
        <v>1484</v>
      </c>
      <c r="C565" s="1222"/>
      <c r="D565" s="731" t="s">
        <v>380</v>
      </c>
      <c r="E565" s="731">
        <v>16</v>
      </c>
      <c r="F565" s="697">
        <v>0</v>
      </c>
      <c r="G565" s="729">
        <f>F565*E565</f>
        <v>0</v>
      </c>
    </row>
    <row r="566" spans="1:7">
      <c r="A566" s="693"/>
      <c r="B566" s="902" t="s">
        <v>1483</v>
      </c>
      <c r="C566" s="1222"/>
      <c r="D566" s="731" t="s">
        <v>380</v>
      </c>
      <c r="E566" s="731">
        <v>12</v>
      </c>
      <c r="F566" s="697">
        <v>0</v>
      </c>
      <c r="G566" s="729">
        <f>F566*E566</f>
        <v>0</v>
      </c>
    </row>
    <row r="567" spans="1:7">
      <c r="A567" s="693"/>
      <c r="B567" s="902" t="s">
        <v>1482</v>
      </c>
      <c r="C567" s="1222"/>
      <c r="D567" s="731" t="s">
        <v>380</v>
      </c>
      <c r="E567" s="731">
        <v>15</v>
      </c>
      <c r="F567" s="697">
        <v>0</v>
      </c>
      <c r="G567" s="729">
        <f>F567*E567</f>
        <v>0</v>
      </c>
    </row>
    <row r="568" spans="1:7">
      <c r="A568" s="693"/>
      <c r="B568" s="902" t="s">
        <v>1478</v>
      </c>
      <c r="C568" s="1222"/>
      <c r="D568" s="731" t="s">
        <v>380</v>
      </c>
      <c r="E568" s="731">
        <v>44</v>
      </c>
      <c r="F568" s="697">
        <v>0</v>
      </c>
      <c r="G568" s="729">
        <f>F568*E568</f>
        <v>0</v>
      </c>
    </row>
    <row r="569" spans="1:7">
      <c r="A569" s="693"/>
      <c r="B569" s="902" t="s">
        <v>1481</v>
      </c>
      <c r="C569" s="1222"/>
      <c r="D569" s="731" t="s">
        <v>380</v>
      </c>
      <c r="E569" s="731">
        <v>2</v>
      </c>
      <c r="F569" s="697">
        <v>0</v>
      </c>
      <c r="G569" s="729">
        <f>F569*E569</f>
        <v>0</v>
      </c>
    </row>
    <row r="570" spans="1:7">
      <c r="A570" s="693"/>
      <c r="B570" s="902" t="s">
        <v>1476</v>
      </c>
      <c r="C570" s="1222"/>
      <c r="D570" s="731" t="s">
        <v>380</v>
      </c>
      <c r="E570" s="731">
        <v>7</v>
      </c>
      <c r="F570" s="697">
        <v>0</v>
      </c>
      <c r="G570" s="729">
        <f t="shared" ref="G570:G572" si="22">F570*E570</f>
        <v>0</v>
      </c>
    </row>
    <row r="571" spans="1:7">
      <c r="A571" s="693"/>
      <c r="B571" s="902" t="s">
        <v>1475</v>
      </c>
      <c r="C571" s="1222"/>
      <c r="D571" s="731" t="s">
        <v>380</v>
      </c>
      <c r="E571" s="731">
        <v>3</v>
      </c>
      <c r="F571" s="697">
        <v>0</v>
      </c>
      <c r="G571" s="729">
        <f t="shared" si="22"/>
        <v>0</v>
      </c>
    </row>
    <row r="572" spans="1:7">
      <c r="A572" s="693"/>
      <c r="B572" s="902" t="s">
        <v>1480</v>
      </c>
      <c r="C572" s="1222"/>
      <c r="D572" s="731" t="s">
        <v>380</v>
      </c>
      <c r="E572" s="731">
        <v>2</v>
      </c>
      <c r="F572" s="697">
        <v>0</v>
      </c>
      <c r="G572" s="729">
        <f t="shared" si="22"/>
        <v>0</v>
      </c>
    </row>
    <row r="573" spans="1:7">
      <c r="A573" s="693"/>
      <c r="B573" s="902"/>
      <c r="C573" s="1222"/>
      <c r="D573" s="731"/>
      <c r="E573" s="731"/>
      <c r="F573" s="697"/>
      <c r="G573" s="729"/>
    </row>
    <row r="574" spans="1:7">
      <c r="A574" s="693"/>
      <c r="B574" s="902" t="s">
        <v>1479</v>
      </c>
      <c r="C574" s="1222"/>
      <c r="D574" s="731"/>
      <c r="E574" s="731"/>
      <c r="F574" s="697"/>
      <c r="G574" s="729"/>
    </row>
    <row r="575" spans="1:7">
      <c r="A575" s="693"/>
      <c r="B575" s="902" t="s">
        <v>1478</v>
      </c>
      <c r="C575" s="1222"/>
      <c r="D575" s="731" t="s">
        <v>380</v>
      </c>
      <c r="E575" s="731">
        <v>14</v>
      </c>
      <c r="F575" s="697">
        <v>0</v>
      </c>
      <c r="G575" s="729">
        <f>F575*E575</f>
        <v>0</v>
      </c>
    </row>
    <row r="576" spans="1:7">
      <c r="A576" s="693"/>
      <c r="B576" s="902" t="s">
        <v>1477</v>
      </c>
      <c r="C576" s="1222"/>
      <c r="D576" s="731" t="s">
        <v>380</v>
      </c>
      <c r="E576" s="731">
        <v>5</v>
      </c>
      <c r="F576" s="697">
        <v>0</v>
      </c>
      <c r="G576" s="729">
        <f>F576*E576</f>
        <v>0</v>
      </c>
    </row>
    <row r="577" spans="1:7">
      <c r="A577" s="693"/>
      <c r="B577" s="902" t="s">
        <v>1476</v>
      </c>
      <c r="C577" s="1222"/>
      <c r="D577" s="731" t="s">
        <v>380</v>
      </c>
      <c r="E577" s="731">
        <v>11</v>
      </c>
      <c r="F577" s="697">
        <v>0</v>
      </c>
      <c r="G577" s="729">
        <f t="shared" ref="G577:G579" si="23">F577*E577</f>
        <v>0</v>
      </c>
    </row>
    <row r="578" spans="1:7">
      <c r="A578" s="693"/>
      <c r="B578" s="902" t="s">
        <v>1475</v>
      </c>
      <c r="C578" s="1222"/>
      <c r="D578" s="731" t="s">
        <v>380</v>
      </c>
      <c r="E578" s="731">
        <v>3</v>
      </c>
      <c r="F578" s="697">
        <v>0</v>
      </c>
      <c r="G578" s="729">
        <f t="shared" si="23"/>
        <v>0</v>
      </c>
    </row>
    <row r="579" spans="1:7">
      <c r="A579" s="693"/>
      <c r="B579" s="902" t="s">
        <v>1474</v>
      </c>
      <c r="C579" s="1222"/>
      <c r="D579" s="731" t="s">
        <v>380</v>
      </c>
      <c r="E579" s="731">
        <v>7</v>
      </c>
      <c r="F579" s="697">
        <v>0</v>
      </c>
      <c r="G579" s="729">
        <f t="shared" si="23"/>
        <v>0</v>
      </c>
    </row>
    <row r="580" spans="1:7">
      <c r="A580" s="693"/>
      <c r="B580" s="902"/>
      <c r="C580" s="1222"/>
      <c r="D580" s="731"/>
      <c r="E580" s="731"/>
      <c r="F580" s="697"/>
      <c r="G580" s="729"/>
    </row>
    <row r="581" spans="1:7" ht="102">
      <c r="A581" s="827">
        <f>COUNT($A$8:A580)+1</f>
        <v>101</v>
      </c>
      <c r="B581" s="522" t="s">
        <v>4141</v>
      </c>
      <c r="C581" s="1154"/>
      <c r="D581" s="731" t="s">
        <v>296</v>
      </c>
      <c r="E581" s="731">
        <v>144</v>
      </c>
      <c r="F581" s="697">
        <v>0</v>
      </c>
      <c r="G581" s="729">
        <f>E581*F581</f>
        <v>0</v>
      </c>
    </row>
    <row r="582" spans="1:7" ht="63.75">
      <c r="A582" s="693"/>
      <c r="B582" s="904" t="s">
        <v>1473</v>
      </c>
      <c r="C582" s="1223"/>
      <c r="D582" s="731"/>
      <c r="E582" s="731"/>
      <c r="F582" s="697"/>
      <c r="G582" s="729"/>
    </row>
    <row r="583" spans="1:7" ht="51">
      <c r="A583" s="693"/>
      <c r="B583" s="904" t="s">
        <v>1472</v>
      </c>
      <c r="C583" s="1223"/>
      <c r="D583" s="731"/>
      <c r="E583" s="731"/>
      <c r="F583" s="697"/>
      <c r="G583" s="729"/>
    </row>
    <row r="584" spans="1:7" ht="25.5">
      <c r="A584" s="693"/>
      <c r="B584" s="858" t="s">
        <v>1471</v>
      </c>
      <c r="C584" s="1197"/>
      <c r="D584" s="731"/>
      <c r="E584" s="731"/>
      <c r="F584" s="697"/>
      <c r="G584" s="729"/>
    </row>
    <row r="585" spans="1:7">
      <c r="A585" s="693"/>
      <c r="B585" s="858"/>
      <c r="C585" s="1197"/>
      <c r="D585" s="731"/>
      <c r="E585" s="731"/>
      <c r="F585" s="697"/>
      <c r="G585" s="729"/>
    </row>
    <row r="586" spans="1:7">
      <c r="A586" s="827">
        <f>COUNT($A$8:A585)+1</f>
        <v>102</v>
      </c>
      <c r="B586" s="905" t="s">
        <v>1470</v>
      </c>
      <c r="C586" s="1224"/>
      <c r="D586" s="731" t="s">
        <v>296</v>
      </c>
      <c r="E586" s="731">
        <v>144</v>
      </c>
      <c r="F586" s="697">
        <v>0</v>
      </c>
      <c r="G586" s="729">
        <f>E586*F586</f>
        <v>0</v>
      </c>
    </row>
    <row r="587" spans="1:7" ht="114.75">
      <c r="A587" s="693"/>
      <c r="B587" s="906" t="s">
        <v>1469</v>
      </c>
      <c r="C587" s="1225"/>
      <c r="D587" s="731"/>
      <c r="E587" s="731"/>
      <c r="F587" s="697"/>
      <c r="G587" s="729"/>
    </row>
    <row r="588" spans="1:7">
      <c r="A588" s="693"/>
      <c r="B588" s="907" t="s">
        <v>1468</v>
      </c>
      <c r="C588" s="1226"/>
      <c r="D588" s="731"/>
      <c r="E588" s="908"/>
      <c r="F588" s="697"/>
      <c r="G588" s="729"/>
    </row>
    <row r="589" spans="1:7">
      <c r="A589" s="693"/>
      <c r="B589" s="907"/>
      <c r="C589" s="1226"/>
      <c r="D589" s="731"/>
      <c r="E589" s="908"/>
      <c r="F589" s="697"/>
      <c r="G589" s="729"/>
    </row>
    <row r="590" spans="1:7">
      <c r="A590" s="693">
        <f>COUNT($A$8:A579)+1</f>
        <v>101</v>
      </c>
      <c r="B590" s="900" t="s">
        <v>1467</v>
      </c>
      <c r="C590" s="1220"/>
      <c r="D590" s="731"/>
      <c r="E590" s="731"/>
      <c r="F590" s="697"/>
      <c r="G590" s="729"/>
    </row>
    <row r="591" spans="1:7" ht="89.25">
      <c r="A591" s="693"/>
      <c r="B591" s="901" t="s">
        <v>1466</v>
      </c>
      <c r="C591" s="1221"/>
      <c r="D591" s="731"/>
      <c r="E591" s="731"/>
      <c r="F591" s="697"/>
      <c r="G591" s="729"/>
    </row>
    <row r="592" spans="1:7">
      <c r="A592" s="693"/>
      <c r="B592" s="902"/>
      <c r="C592" s="1222"/>
      <c r="D592" s="731"/>
      <c r="E592" s="731"/>
      <c r="F592" s="697"/>
      <c r="G592" s="729"/>
    </row>
    <row r="593" spans="1:7">
      <c r="A593" s="693"/>
      <c r="B593" s="902" t="s">
        <v>1465</v>
      </c>
      <c r="C593" s="1222"/>
      <c r="D593" s="731"/>
      <c r="E593" s="731"/>
      <c r="F593" s="697"/>
      <c r="G593" s="729"/>
    </row>
    <row r="594" spans="1:7">
      <c r="A594" s="693"/>
      <c r="B594" s="902" t="s">
        <v>1464</v>
      </c>
      <c r="C594" s="1222"/>
      <c r="D594" s="731" t="s">
        <v>380</v>
      </c>
      <c r="E594" s="731">
        <v>32</v>
      </c>
      <c r="F594" s="697">
        <v>0</v>
      </c>
      <c r="G594" s="729">
        <f>F594*E594</f>
        <v>0</v>
      </c>
    </row>
    <row r="595" spans="1:7">
      <c r="A595" s="693"/>
      <c r="B595" s="902" t="s">
        <v>1463</v>
      </c>
      <c r="C595" s="1222"/>
      <c r="D595" s="731" t="s">
        <v>380</v>
      </c>
      <c r="E595" s="731">
        <v>1</v>
      </c>
      <c r="F595" s="697">
        <v>0</v>
      </c>
      <c r="G595" s="729">
        <f t="shared" ref="G595:G596" si="24">F595*E595</f>
        <v>0</v>
      </c>
    </row>
    <row r="596" spans="1:7">
      <c r="A596" s="693"/>
      <c r="B596" s="902" t="s">
        <v>1461</v>
      </c>
      <c r="C596" s="1222"/>
      <c r="D596" s="731" t="s">
        <v>380</v>
      </c>
      <c r="E596" s="731">
        <v>4</v>
      </c>
      <c r="F596" s="697">
        <v>0</v>
      </c>
      <c r="G596" s="729">
        <f t="shared" si="24"/>
        <v>0</v>
      </c>
    </row>
    <row r="597" spans="1:7">
      <c r="A597" s="693"/>
      <c r="B597" s="902"/>
      <c r="C597" s="1222"/>
      <c r="D597" s="731"/>
      <c r="E597" s="731"/>
      <c r="F597" s="697"/>
      <c r="G597" s="729"/>
    </row>
    <row r="598" spans="1:7">
      <c r="A598" s="693"/>
      <c r="B598" s="902" t="s">
        <v>1462</v>
      </c>
      <c r="C598" s="1222"/>
      <c r="D598" s="731"/>
      <c r="E598" s="731"/>
      <c r="F598" s="697"/>
      <c r="G598" s="729"/>
    </row>
    <row r="599" spans="1:7">
      <c r="A599" s="693"/>
      <c r="B599" s="902" t="s">
        <v>1461</v>
      </c>
      <c r="C599" s="1222"/>
      <c r="D599" s="731" t="s">
        <v>380</v>
      </c>
      <c r="E599" s="731">
        <v>91</v>
      </c>
      <c r="F599" s="697">
        <v>0</v>
      </c>
      <c r="G599" s="729">
        <f>F599*E599</f>
        <v>0</v>
      </c>
    </row>
    <row r="600" spans="1:7">
      <c r="A600" s="693"/>
      <c r="B600" s="902"/>
      <c r="C600" s="1222"/>
      <c r="D600" s="731"/>
      <c r="E600" s="731"/>
      <c r="F600" s="697"/>
      <c r="G600" s="729"/>
    </row>
    <row r="601" spans="1:7" ht="63.75">
      <c r="A601" s="693">
        <f>COUNT($A$8:A590)+1</f>
        <v>104</v>
      </c>
      <c r="B601" s="858" t="s">
        <v>4142</v>
      </c>
      <c r="C601" s="1197"/>
      <c r="D601" s="731" t="s">
        <v>296</v>
      </c>
      <c r="E601" s="731">
        <v>128</v>
      </c>
      <c r="F601" s="697">
        <v>0</v>
      </c>
      <c r="G601" s="729">
        <f>E601*F601</f>
        <v>0</v>
      </c>
    </row>
    <row r="602" spans="1:7" ht="51">
      <c r="A602" s="693"/>
      <c r="B602" s="858" t="s">
        <v>1460</v>
      </c>
      <c r="C602" s="1197"/>
      <c r="D602" s="731"/>
      <c r="E602" s="731"/>
      <c r="F602" s="697"/>
      <c r="G602" s="729"/>
    </row>
    <row r="603" spans="1:7" ht="25.5">
      <c r="A603" s="693"/>
      <c r="B603" s="858" t="s">
        <v>1459</v>
      </c>
      <c r="C603" s="1197"/>
      <c r="D603" s="731"/>
      <c r="E603" s="731"/>
      <c r="F603" s="697"/>
      <c r="G603" s="729"/>
    </row>
    <row r="604" spans="1:7" ht="25.5">
      <c r="A604" s="693"/>
      <c r="B604" s="858" t="s">
        <v>1458</v>
      </c>
      <c r="C604" s="1197"/>
      <c r="D604" s="731"/>
      <c r="E604" s="731"/>
      <c r="F604" s="697"/>
      <c r="G604" s="729"/>
    </row>
    <row r="605" spans="1:7">
      <c r="A605" s="693"/>
      <c r="B605" s="858"/>
      <c r="C605" s="1197"/>
      <c r="D605" s="731"/>
      <c r="E605" s="731"/>
      <c r="F605" s="697"/>
      <c r="G605" s="729"/>
    </row>
    <row r="606" spans="1:7" ht="25.5">
      <c r="A606" s="827">
        <f>COUNT($A$8:A605)+1</f>
        <v>105</v>
      </c>
      <c r="B606" s="894" t="s">
        <v>1457</v>
      </c>
      <c r="C606" s="1217"/>
      <c r="D606" s="833" t="s">
        <v>296</v>
      </c>
      <c r="E606" s="834">
        <v>5</v>
      </c>
      <c r="F606" s="697">
        <v>0</v>
      </c>
      <c r="G606" s="729">
        <f>E606*F606</f>
        <v>0</v>
      </c>
    </row>
    <row r="607" spans="1:7" ht="38.25">
      <c r="A607" s="827"/>
      <c r="B607" s="873" t="s">
        <v>1456</v>
      </c>
      <c r="C607" s="1201"/>
      <c r="D607" s="833"/>
      <c r="E607" s="834"/>
      <c r="F607" s="835"/>
      <c r="G607" s="836"/>
    </row>
    <row r="608" spans="1:7" ht="89.25">
      <c r="A608" s="827"/>
      <c r="B608" s="873" t="s">
        <v>1455</v>
      </c>
      <c r="C608" s="1201"/>
      <c r="D608" s="833"/>
      <c r="E608" s="834"/>
      <c r="F608" s="835"/>
      <c r="G608" s="836"/>
    </row>
    <row r="609" spans="1:7" ht="114.75">
      <c r="A609" s="827"/>
      <c r="B609" s="873" t="s">
        <v>4143</v>
      </c>
      <c r="C609" s="1201"/>
      <c r="D609" s="833"/>
      <c r="E609" s="834"/>
      <c r="F609" s="835"/>
      <c r="G609" s="836"/>
    </row>
    <row r="610" spans="1:7" ht="127.5">
      <c r="A610" s="827"/>
      <c r="B610" s="873" t="s">
        <v>4144</v>
      </c>
      <c r="C610" s="1201"/>
      <c r="D610" s="833"/>
      <c r="E610" s="834"/>
      <c r="F610" s="835"/>
      <c r="G610" s="836"/>
    </row>
    <row r="611" spans="1:7" ht="63.75">
      <c r="A611" s="827"/>
      <c r="B611" s="873" t="s">
        <v>1454</v>
      </c>
      <c r="C611" s="1201"/>
      <c r="D611" s="833"/>
      <c r="E611" s="834"/>
      <c r="F611" s="835"/>
      <c r="G611" s="836"/>
    </row>
    <row r="612" spans="1:7">
      <c r="A612" s="827"/>
      <c r="B612" s="873"/>
      <c r="C612" s="1201"/>
      <c r="D612" s="833"/>
      <c r="E612" s="834"/>
      <c r="F612" s="835"/>
      <c r="G612" s="836"/>
    </row>
    <row r="613" spans="1:7">
      <c r="A613" s="827"/>
      <c r="B613" s="874" t="s">
        <v>1453</v>
      </c>
      <c r="C613" s="1202"/>
      <c r="D613" s="833"/>
      <c r="E613" s="834"/>
      <c r="F613" s="835"/>
      <c r="G613" s="836"/>
    </row>
    <row r="614" spans="1:7" ht="38.25">
      <c r="A614" s="827"/>
      <c r="B614" s="892" t="s">
        <v>1452</v>
      </c>
      <c r="C614" s="1214"/>
      <c r="D614" s="833"/>
      <c r="E614" s="834"/>
      <c r="F614" s="835"/>
      <c r="G614" s="836"/>
    </row>
    <row r="615" spans="1:7" ht="25.5">
      <c r="A615" s="827"/>
      <c r="B615" s="892" t="s">
        <v>1451</v>
      </c>
      <c r="C615" s="1214"/>
      <c r="D615" s="833"/>
      <c r="E615" s="834"/>
      <c r="F615" s="835"/>
      <c r="G615" s="836"/>
    </row>
    <row r="616" spans="1:7">
      <c r="A616" s="827"/>
      <c r="B616" s="873" t="s">
        <v>1450</v>
      </c>
      <c r="C616" s="1201"/>
      <c r="D616" s="833"/>
      <c r="E616" s="834"/>
      <c r="F616" s="835"/>
      <c r="G616" s="836"/>
    </row>
    <row r="617" spans="1:7">
      <c r="A617" s="827"/>
      <c r="B617" s="909" t="s">
        <v>1449</v>
      </c>
      <c r="C617" s="1227"/>
      <c r="D617" s="833"/>
      <c r="E617" s="834"/>
      <c r="F617" s="835"/>
      <c r="G617" s="836"/>
    </row>
    <row r="618" spans="1:7">
      <c r="A618" s="827"/>
      <c r="B618" s="873" t="s">
        <v>1448</v>
      </c>
      <c r="C618" s="1201"/>
      <c r="D618" s="833"/>
      <c r="E618" s="834"/>
      <c r="F618" s="835"/>
      <c r="G618" s="836"/>
    </row>
    <row r="619" spans="1:7">
      <c r="A619" s="827"/>
      <c r="B619" s="873" t="s">
        <v>1447</v>
      </c>
      <c r="C619" s="1201"/>
      <c r="D619" s="833"/>
      <c r="E619" s="834"/>
      <c r="F619" s="835"/>
      <c r="G619" s="836"/>
    </row>
    <row r="620" spans="1:7">
      <c r="A620" s="693"/>
      <c r="B620" s="873" t="s">
        <v>1446</v>
      </c>
      <c r="C620" s="1201"/>
      <c r="D620" s="731"/>
      <c r="E620" s="731"/>
      <c r="F620" s="697"/>
      <c r="G620" s="729"/>
    </row>
    <row r="621" spans="1:7">
      <c r="A621" s="693"/>
      <c r="B621" s="873" t="s">
        <v>1445</v>
      </c>
      <c r="C621" s="1201"/>
      <c r="D621" s="731"/>
      <c r="E621" s="731"/>
      <c r="F621" s="697"/>
      <c r="G621" s="729"/>
    </row>
    <row r="622" spans="1:7">
      <c r="A622" s="693"/>
      <c r="B622" s="858"/>
      <c r="C622" s="1197"/>
      <c r="D622" s="731"/>
      <c r="E622" s="731"/>
      <c r="F622" s="697"/>
      <c r="G622" s="729"/>
    </row>
    <row r="623" spans="1:7">
      <c r="A623" s="693"/>
      <c r="B623" s="873" t="s">
        <v>3407</v>
      </c>
      <c r="C623" s="1201"/>
      <c r="D623" s="731"/>
      <c r="E623" s="731"/>
      <c r="F623" s="697"/>
      <c r="G623" s="729"/>
    </row>
    <row r="624" spans="1:7">
      <c r="A624" s="693"/>
      <c r="B624" s="873"/>
      <c r="C624" s="1201"/>
      <c r="D624" s="731"/>
      <c r="E624" s="731"/>
      <c r="F624" s="697"/>
      <c r="G624" s="729"/>
    </row>
    <row r="625" spans="1:7">
      <c r="A625" s="693">
        <f>COUNT($A$8:A624)+1</f>
        <v>106</v>
      </c>
      <c r="B625" s="910" t="s">
        <v>3408</v>
      </c>
      <c r="C625" s="1228"/>
      <c r="D625" s="731" t="s">
        <v>296</v>
      </c>
      <c r="E625" s="731">
        <v>1</v>
      </c>
      <c r="F625" s="697">
        <v>0</v>
      </c>
      <c r="G625" s="729">
        <f t="shared" ref="G625" si="25">F625*E625</f>
        <v>0</v>
      </c>
    </row>
    <row r="626" spans="1:7">
      <c r="A626" s="693"/>
      <c r="B626" s="873" t="s">
        <v>3409</v>
      </c>
      <c r="C626" s="1201"/>
      <c r="D626" s="731"/>
      <c r="E626" s="731"/>
      <c r="F626" s="697"/>
      <c r="G626" s="729"/>
    </row>
    <row r="627" spans="1:7">
      <c r="A627" s="693"/>
      <c r="B627" s="873" t="s">
        <v>3410</v>
      </c>
      <c r="C627" s="1201"/>
      <c r="D627" s="731"/>
      <c r="E627" s="731"/>
      <c r="F627" s="697"/>
      <c r="G627" s="729"/>
    </row>
    <row r="628" spans="1:7">
      <c r="A628" s="693"/>
      <c r="B628" s="873"/>
      <c r="C628" s="1201"/>
      <c r="D628" s="731"/>
      <c r="E628" s="731"/>
      <c r="F628" s="697"/>
      <c r="G628" s="729"/>
    </row>
    <row r="629" spans="1:7">
      <c r="A629" s="693"/>
      <c r="B629" s="874" t="s">
        <v>1453</v>
      </c>
      <c r="C629" s="1202"/>
      <c r="D629" s="731"/>
      <c r="E629" s="731"/>
      <c r="F629" s="697"/>
      <c r="G629" s="729"/>
    </row>
    <row r="630" spans="1:7" ht="38.25">
      <c r="A630" s="693"/>
      <c r="B630" s="892" t="s">
        <v>3411</v>
      </c>
      <c r="C630" s="1214"/>
      <c r="D630" s="731"/>
      <c r="E630" s="731"/>
      <c r="F630" s="697"/>
      <c r="G630" s="729"/>
    </row>
    <row r="631" spans="1:7" ht="25.5">
      <c r="A631" s="693"/>
      <c r="B631" s="892" t="s">
        <v>3412</v>
      </c>
      <c r="C631" s="1214"/>
      <c r="D631" s="731"/>
      <c r="E631" s="731"/>
      <c r="F631" s="697"/>
      <c r="G631" s="729"/>
    </row>
    <row r="632" spans="1:7">
      <c r="A632" s="693"/>
      <c r="B632" s="902"/>
      <c r="C632" s="1222"/>
      <c r="D632" s="731"/>
      <c r="E632" s="731"/>
      <c r="F632" s="697"/>
      <c r="G632" s="729"/>
    </row>
    <row r="633" spans="1:7" ht="25.5">
      <c r="A633" s="693">
        <f>COUNT($A$8:A632)+1</f>
        <v>107</v>
      </c>
      <c r="B633" s="911" t="s">
        <v>4145</v>
      </c>
      <c r="C633" s="1229"/>
      <c r="D633" s="731"/>
      <c r="E633" s="731"/>
      <c r="F633" s="697"/>
      <c r="G633" s="729"/>
    </row>
    <row r="634" spans="1:7">
      <c r="A634" s="897"/>
      <c r="B634" s="912" t="s">
        <v>1439</v>
      </c>
      <c r="C634" s="1230"/>
      <c r="D634" s="731" t="s">
        <v>296</v>
      </c>
      <c r="E634" s="731">
        <v>2</v>
      </c>
      <c r="F634" s="697">
        <v>0</v>
      </c>
      <c r="G634" s="729">
        <f t="shared" ref="G634:G639" si="26">F634*E634</f>
        <v>0</v>
      </c>
    </row>
    <row r="635" spans="1:7" ht="51">
      <c r="A635" s="897"/>
      <c r="B635" s="913" t="s">
        <v>1444</v>
      </c>
      <c r="C635" s="1231"/>
      <c r="D635" s="731" t="s">
        <v>296</v>
      </c>
      <c r="E635" s="731">
        <v>1</v>
      </c>
      <c r="F635" s="697">
        <v>0</v>
      </c>
      <c r="G635" s="729">
        <f t="shared" si="26"/>
        <v>0</v>
      </c>
    </row>
    <row r="636" spans="1:7">
      <c r="A636" s="897"/>
      <c r="B636" s="913" t="s">
        <v>1442</v>
      </c>
      <c r="C636" s="1231"/>
      <c r="D636" s="731" t="s">
        <v>296</v>
      </c>
      <c r="E636" s="731">
        <v>1</v>
      </c>
      <c r="F636" s="697">
        <v>0</v>
      </c>
      <c r="G636" s="729">
        <f t="shared" si="26"/>
        <v>0</v>
      </c>
    </row>
    <row r="637" spans="1:7" ht="25.5">
      <c r="A637" s="897"/>
      <c r="B637" s="914" t="s">
        <v>1441</v>
      </c>
      <c r="C637" s="1232"/>
      <c r="D637" s="731" t="s">
        <v>296</v>
      </c>
      <c r="E637" s="731">
        <v>1</v>
      </c>
      <c r="F637" s="697">
        <v>0</v>
      </c>
      <c r="G637" s="729">
        <f t="shared" si="26"/>
        <v>0</v>
      </c>
    </row>
    <row r="638" spans="1:7">
      <c r="A638" s="897"/>
      <c r="B638" s="913" t="s">
        <v>1438</v>
      </c>
      <c r="C638" s="1231"/>
      <c r="D638" s="731" t="s">
        <v>296</v>
      </c>
      <c r="E638" s="731">
        <v>1</v>
      </c>
      <c r="F638" s="697">
        <v>0</v>
      </c>
      <c r="G638" s="729">
        <f t="shared" si="26"/>
        <v>0</v>
      </c>
    </row>
    <row r="639" spans="1:7">
      <c r="A639" s="897"/>
      <c r="B639" s="914" t="s">
        <v>1437</v>
      </c>
      <c r="C639" s="1232"/>
      <c r="D639" s="731" t="s">
        <v>296</v>
      </c>
      <c r="E639" s="731">
        <v>1</v>
      </c>
      <c r="F639" s="697">
        <v>0</v>
      </c>
      <c r="G639" s="729">
        <f t="shared" si="26"/>
        <v>0</v>
      </c>
    </row>
    <row r="640" spans="1:7">
      <c r="A640" s="897"/>
      <c r="B640" s="914"/>
      <c r="C640" s="1232"/>
      <c r="D640" s="731"/>
      <c r="E640" s="731"/>
      <c r="F640" s="697"/>
      <c r="G640" s="729"/>
    </row>
    <row r="641" spans="1:7" ht="25.5">
      <c r="A641" s="693">
        <f>COUNT($A$8:A632)+1</f>
        <v>107</v>
      </c>
      <c r="B641" s="911" t="s">
        <v>4146</v>
      </c>
      <c r="C641" s="1229"/>
      <c r="D641" s="731"/>
      <c r="E641" s="731"/>
      <c r="F641" s="697"/>
      <c r="G641" s="729"/>
    </row>
    <row r="642" spans="1:7">
      <c r="A642" s="897"/>
      <c r="B642" s="912" t="s">
        <v>1440</v>
      </c>
      <c r="C642" s="1230"/>
      <c r="D642" s="731" t="s">
        <v>296</v>
      </c>
      <c r="E642" s="731">
        <v>1</v>
      </c>
      <c r="F642" s="697">
        <v>0</v>
      </c>
      <c r="G642" s="729">
        <f>F642*E642</f>
        <v>0</v>
      </c>
    </row>
    <row r="643" spans="1:7">
      <c r="A643" s="897"/>
      <c r="B643" s="913" t="s">
        <v>1438</v>
      </c>
      <c r="C643" s="1231"/>
      <c r="D643" s="731" t="s">
        <v>296</v>
      </c>
      <c r="E643" s="731">
        <v>1</v>
      </c>
      <c r="F643" s="697">
        <v>0</v>
      </c>
      <c r="G643" s="729">
        <f>F643*E643</f>
        <v>0</v>
      </c>
    </row>
    <row r="644" spans="1:7">
      <c r="A644" s="897"/>
      <c r="B644" s="914" t="s">
        <v>1437</v>
      </c>
      <c r="C644" s="1232"/>
      <c r="D644" s="731" t="s">
        <v>296</v>
      </c>
      <c r="E644" s="731">
        <v>1</v>
      </c>
      <c r="F644" s="697">
        <v>0</v>
      </c>
      <c r="G644" s="729">
        <f>F644*E644</f>
        <v>0</v>
      </c>
    </row>
    <row r="645" spans="1:7">
      <c r="A645" s="897"/>
      <c r="B645" s="914"/>
      <c r="C645" s="1232"/>
      <c r="D645" s="731"/>
      <c r="E645" s="731"/>
      <c r="F645" s="697"/>
      <c r="G645" s="729"/>
    </row>
    <row r="646" spans="1:7" ht="25.5">
      <c r="A646" s="693">
        <f>COUNT($A$8:A639)+1</f>
        <v>108</v>
      </c>
      <c r="B646" s="911" t="s">
        <v>4147</v>
      </c>
      <c r="C646" s="1229"/>
      <c r="D646" s="731"/>
      <c r="E646" s="731"/>
      <c r="F646" s="697"/>
      <c r="G646" s="729"/>
    </row>
    <row r="647" spans="1:7">
      <c r="A647" s="897"/>
      <c r="B647" s="912" t="s">
        <v>1439</v>
      </c>
      <c r="C647" s="1230"/>
      <c r="D647" s="731" t="s">
        <v>296</v>
      </c>
      <c r="E647" s="731">
        <v>1</v>
      </c>
      <c r="F647" s="697">
        <v>0</v>
      </c>
      <c r="G647" s="729">
        <f>F647*E647</f>
        <v>0</v>
      </c>
    </row>
    <row r="648" spans="1:7">
      <c r="A648" s="897"/>
      <c r="B648" s="913" t="s">
        <v>1438</v>
      </c>
      <c r="C648" s="1231"/>
      <c r="D648" s="731" t="s">
        <v>296</v>
      </c>
      <c r="E648" s="731">
        <v>1</v>
      </c>
      <c r="F648" s="697">
        <v>0</v>
      </c>
      <c r="G648" s="729">
        <f>F648*E648</f>
        <v>0</v>
      </c>
    </row>
    <row r="649" spans="1:7">
      <c r="A649" s="897"/>
      <c r="B649" s="914" t="s">
        <v>1437</v>
      </c>
      <c r="C649" s="1232"/>
      <c r="D649" s="731" t="s">
        <v>296</v>
      </c>
      <c r="E649" s="731">
        <v>1</v>
      </c>
      <c r="F649" s="697">
        <v>0</v>
      </c>
      <c r="G649" s="729">
        <f>F649*E649</f>
        <v>0</v>
      </c>
    </row>
    <row r="650" spans="1:7">
      <c r="A650" s="897"/>
      <c r="B650" s="914"/>
      <c r="C650" s="1232"/>
      <c r="D650" s="731"/>
      <c r="E650" s="731"/>
      <c r="F650" s="697"/>
      <c r="G650" s="729"/>
    </row>
    <row r="651" spans="1:7" ht="25.5">
      <c r="A651" s="693">
        <f>COUNT($A$8:A649)+1</f>
        <v>110</v>
      </c>
      <c r="B651" s="911" t="s">
        <v>4148</v>
      </c>
      <c r="C651" s="1229"/>
      <c r="D651" s="731"/>
      <c r="E651" s="731"/>
      <c r="F651" s="697"/>
      <c r="G651" s="729"/>
    </row>
    <row r="652" spans="1:7">
      <c r="A652" s="897"/>
      <c r="B652" s="912" t="s">
        <v>1439</v>
      </c>
      <c r="C652" s="1230"/>
      <c r="D652" s="731" t="s">
        <v>296</v>
      </c>
      <c r="E652" s="731">
        <v>2</v>
      </c>
      <c r="F652" s="697">
        <v>0</v>
      </c>
      <c r="G652" s="729">
        <f t="shared" ref="G652:G657" si="27">F652*E652</f>
        <v>0</v>
      </c>
    </row>
    <row r="653" spans="1:7" ht="51">
      <c r="A653" s="897"/>
      <c r="B653" s="913" t="s">
        <v>1443</v>
      </c>
      <c r="C653" s="1231"/>
      <c r="D653" s="731" t="s">
        <v>296</v>
      </c>
      <c r="E653" s="731">
        <v>1</v>
      </c>
      <c r="F653" s="697">
        <v>0</v>
      </c>
      <c r="G653" s="729">
        <f t="shared" si="27"/>
        <v>0</v>
      </c>
    </row>
    <row r="654" spans="1:7">
      <c r="A654" s="897"/>
      <c r="B654" s="913" t="s">
        <v>1442</v>
      </c>
      <c r="C654" s="1231"/>
      <c r="D654" s="731" t="s">
        <v>296</v>
      </c>
      <c r="E654" s="731">
        <v>1</v>
      </c>
      <c r="F654" s="697">
        <v>0</v>
      </c>
      <c r="G654" s="729">
        <f t="shared" si="27"/>
        <v>0</v>
      </c>
    </row>
    <row r="655" spans="1:7" ht="25.5">
      <c r="A655" s="897"/>
      <c r="B655" s="914" t="s">
        <v>1441</v>
      </c>
      <c r="C655" s="1232"/>
      <c r="D655" s="731" t="s">
        <v>296</v>
      </c>
      <c r="E655" s="731">
        <v>1</v>
      </c>
      <c r="F655" s="697">
        <v>0</v>
      </c>
      <c r="G655" s="729">
        <f t="shared" si="27"/>
        <v>0</v>
      </c>
    </row>
    <row r="656" spans="1:7">
      <c r="A656" s="897"/>
      <c r="B656" s="913" t="s">
        <v>1438</v>
      </c>
      <c r="C656" s="1231"/>
      <c r="D656" s="731" t="s">
        <v>296</v>
      </c>
      <c r="E656" s="731">
        <v>1</v>
      </c>
      <c r="F656" s="697">
        <v>0</v>
      </c>
      <c r="G656" s="729">
        <f t="shared" si="27"/>
        <v>0</v>
      </c>
    </row>
    <row r="657" spans="1:7">
      <c r="A657" s="897"/>
      <c r="B657" s="914" t="s">
        <v>1437</v>
      </c>
      <c r="C657" s="1232"/>
      <c r="D657" s="731" t="s">
        <v>296</v>
      </c>
      <c r="E657" s="731">
        <v>1</v>
      </c>
      <c r="F657" s="697">
        <v>0</v>
      </c>
      <c r="G657" s="729">
        <f t="shared" si="27"/>
        <v>0</v>
      </c>
    </row>
    <row r="658" spans="1:7">
      <c r="A658" s="897"/>
      <c r="B658" s="914"/>
      <c r="C658" s="1232"/>
      <c r="D658" s="731"/>
      <c r="E658" s="731"/>
      <c r="F658" s="697"/>
      <c r="G658" s="729"/>
    </row>
    <row r="659" spans="1:7" ht="25.5">
      <c r="A659" s="693">
        <f>COUNT($A$8:A657)+1</f>
        <v>111</v>
      </c>
      <c r="B659" s="911" t="s">
        <v>4149</v>
      </c>
      <c r="C659" s="1229"/>
      <c r="D659" s="731"/>
      <c r="E659" s="731"/>
      <c r="F659" s="697"/>
      <c r="G659" s="729"/>
    </row>
    <row r="660" spans="1:7">
      <c r="A660" s="897"/>
      <c r="B660" s="912" t="s">
        <v>1440</v>
      </c>
      <c r="C660" s="1230"/>
      <c r="D660" s="731" t="s">
        <v>296</v>
      </c>
      <c r="E660" s="731">
        <v>1</v>
      </c>
      <c r="F660" s="697">
        <v>0</v>
      </c>
      <c r="G660" s="729">
        <f>F660*E660</f>
        <v>0</v>
      </c>
    </row>
    <row r="661" spans="1:7">
      <c r="A661" s="897"/>
      <c r="B661" s="913" t="s">
        <v>1438</v>
      </c>
      <c r="C661" s="1231"/>
      <c r="D661" s="731" t="s">
        <v>296</v>
      </c>
      <c r="E661" s="731">
        <v>1</v>
      </c>
      <c r="F661" s="697">
        <v>0</v>
      </c>
      <c r="G661" s="729">
        <f>F661*E661</f>
        <v>0</v>
      </c>
    </row>
    <row r="662" spans="1:7">
      <c r="A662" s="897"/>
      <c r="B662" s="914" t="s">
        <v>1437</v>
      </c>
      <c r="C662" s="1232"/>
      <c r="D662" s="731" t="s">
        <v>296</v>
      </c>
      <c r="E662" s="731">
        <v>1</v>
      </c>
      <c r="F662" s="697">
        <v>0</v>
      </c>
      <c r="G662" s="729">
        <f>F662*E662</f>
        <v>0</v>
      </c>
    </row>
    <row r="663" spans="1:7">
      <c r="A663" s="897"/>
      <c r="B663" s="914"/>
      <c r="C663" s="1232"/>
      <c r="D663" s="731"/>
      <c r="E663" s="731"/>
      <c r="F663" s="697"/>
      <c r="G663" s="729"/>
    </row>
    <row r="664" spans="1:7" ht="25.5">
      <c r="A664" s="693">
        <f>COUNT($A$8:A662)+1</f>
        <v>112</v>
      </c>
      <c r="B664" s="911" t="s">
        <v>4150</v>
      </c>
      <c r="C664" s="1229"/>
      <c r="D664" s="731"/>
      <c r="E664" s="731"/>
      <c r="F664" s="697"/>
      <c r="G664" s="729"/>
    </row>
    <row r="665" spans="1:7">
      <c r="A665" s="897"/>
      <c r="B665" s="912" t="s">
        <v>1439</v>
      </c>
      <c r="C665" s="1230"/>
      <c r="D665" s="731" t="s">
        <v>296</v>
      </c>
      <c r="E665" s="731">
        <v>1</v>
      </c>
      <c r="F665" s="697">
        <v>0</v>
      </c>
      <c r="G665" s="729">
        <f>F665*E665</f>
        <v>0</v>
      </c>
    </row>
    <row r="666" spans="1:7">
      <c r="A666" s="897"/>
      <c r="B666" s="913" t="s">
        <v>1438</v>
      </c>
      <c r="C666" s="1231"/>
      <c r="D666" s="731" t="s">
        <v>296</v>
      </c>
      <c r="E666" s="731">
        <v>1</v>
      </c>
      <c r="F666" s="697">
        <v>0</v>
      </c>
      <c r="G666" s="729">
        <f>F666*E666</f>
        <v>0</v>
      </c>
    </row>
    <row r="667" spans="1:7">
      <c r="A667" s="897"/>
      <c r="B667" s="914" t="s">
        <v>1437</v>
      </c>
      <c r="C667" s="1232"/>
      <c r="D667" s="731" t="s">
        <v>296</v>
      </c>
      <c r="E667" s="731">
        <v>1</v>
      </c>
      <c r="F667" s="697">
        <v>0</v>
      </c>
      <c r="G667" s="729">
        <f>F667*E667</f>
        <v>0</v>
      </c>
    </row>
    <row r="668" spans="1:7">
      <c r="A668" s="702"/>
      <c r="B668" s="915"/>
      <c r="C668" s="915"/>
      <c r="D668" s="704"/>
      <c r="E668" s="704"/>
      <c r="F668" s="773"/>
      <c r="G668" s="773"/>
    </row>
    <row r="669" spans="1:7" ht="26.25" thickBot="1">
      <c r="A669" s="707" t="s">
        <v>1436</v>
      </c>
      <c r="B669" s="708" t="s">
        <v>1435</v>
      </c>
      <c r="C669" s="708"/>
      <c r="D669" s="709" t="s">
        <v>1424</v>
      </c>
      <c r="E669" s="710"/>
      <c r="F669" s="809"/>
      <c r="G669" s="711">
        <f>SUM(G494:G668)</f>
        <v>0</v>
      </c>
    </row>
    <row r="670" spans="1:7" ht="13.5" thickTop="1">
      <c r="A670" s="763"/>
      <c r="B670" s="916"/>
      <c r="C670" s="916"/>
      <c r="D670" s="764"/>
      <c r="E670" s="765"/>
      <c r="F670" s="917"/>
      <c r="G670" s="767"/>
    </row>
    <row r="671" spans="1:7" ht="13.5" thickBot="1">
      <c r="A671" s="778" t="s">
        <v>1430</v>
      </c>
      <c r="B671" s="779" t="s">
        <v>1434</v>
      </c>
      <c r="C671" s="779"/>
      <c r="D671" s="780" t="s">
        <v>1424</v>
      </c>
      <c r="E671" s="781"/>
      <c r="F671" s="811"/>
      <c r="G671" s="782">
        <f>G669+G491+G460+G366+G32</f>
        <v>0</v>
      </c>
    </row>
    <row r="672" spans="1:7" ht="13.5" thickTop="1"/>
  </sheetData>
  <sheetProtection algorithmName="SHA-512" hashValue="aFSjrvJXuiAeMF1tBUBNEIsqCPtfn8zj/ZDAKlTXbvHEsUPVDC3hork+rFP7X/lLjQlz7z6ej8KKk64zP5biOQ==" saltValue="6gu6lveMCWOmU3P9Q7lD3A==" spinCount="100000" sheet="1" objects="1" scenarios="1"/>
  <mergeCells count="1">
    <mergeCell ref="E8:G8"/>
  </mergeCells>
  <pageMargins left="0.98425196850393704" right="0.59055118110236227" top="0.62992125984251968" bottom="0.78740157480314965" header="0.39370078740157483" footer="0.39370078740157483"/>
  <pageSetup paperSize="9" scale="70" fitToHeight="0" orientation="portrait" r:id="rId1"/>
  <headerFooter alignWithMargins="0"/>
  <rowBreaks count="18" manualBreakCount="18">
    <brk id="43" max="16383" man="1"/>
    <brk id="61" max="16383" man="1"/>
    <brk id="79" max="16383" man="1"/>
    <brk id="118" max="16383" man="1"/>
    <brk id="183" max="6" man="1"/>
    <brk id="234" max="16383" man="1"/>
    <brk id="276" max="16383" man="1"/>
    <brk id="320" max="6" man="1"/>
    <brk id="366" max="16383" man="1"/>
    <brk id="403" max="16383" man="1"/>
    <brk id="460" max="16383" man="1"/>
    <brk id="479" max="6" man="1"/>
    <brk id="491" max="16383" man="1"/>
    <brk id="524" max="16383" man="1"/>
    <brk id="550" max="16383" man="1"/>
    <brk id="584" max="16383" man="1"/>
    <brk id="608" max="6" man="1"/>
    <brk id="635"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2D79-B5AC-42C3-A07E-CF0515BD30BA}">
  <sheetPr>
    <tabColor indexed="30"/>
  </sheetPr>
  <dimension ref="A1:G588"/>
  <sheetViews>
    <sheetView view="pageBreakPreview" zoomScale="130" zoomScaleNormal="100" zoomScaleSheetLayoutView="130" workbookViewId="0">
      <selection activeCell="E8" sqref="E8:G8"/>
    </sheetView>
  </sheetViews>
  <sheetFormatPr defaultColWidth="8.7109375" defaultRowHeight="12.75"/>
  <cols>
    <col min="1" max="1" width="6.28515625" style="623" customWidth="1"/>
    <col min="2" max="2" width="40.7109375" style="783" customWidth="1"/>
    <col min="3" max="3" width="12.5703125" style="1469" customWidth="1"/>
    <col min="4" max="4" width="8.85546875" style="801" customWidth="1"/>
    <col min="5" max="5" width="6.140625" style="801" customWidth="1"/>
    <col min="6" max="6" width="9.42578125" style="802" customWidth="1"/>
    <col min="7" max="7" width="12" style="802" customWidth="1"/>
    <col min="8" max="8" width="13.85546875" style="623" customWidth="1"/>
    <col min="9" max="16384" width="8.7109375" style="623"/>
  </cols>
  <sheetData>
    <row r="1" spans="1:7">
      <c r="B1" s="623"/>
      <c r="C1" s="1431"/>
      <c r="D1" s="623"/>
      <c r="E1" s="623"/>
      <c r="F1" s="623"/>
      <c r="G1" s="623"/>
    </row>
    <row r="2" spans="1:7">
      <c r="B2" s="623"/>
      <c r="C2" s="1431"/>
      <c r="D2" s="623"/>
      <c r="E2" s="623"/>
      <c r="F2" s="623"/>
      <c r="G2" s="623"/>
    </row>
    <row r="3" spans="1:7">
      <c r="B3" s="623"/>
      <c r="C3" s="1431"/>
      <c r="D3" s="623"/>
      <c r="E3" s="623"/>
      <c r="F3" s="623"/>
      <c r="G3" s="623"/>
    </row>
    <row r="4" spans="1:7">
      <c r="B4" s="623"/>
      <c r="C4" s="1431"/>
      <c r="D4" s="623"/>
      <c r="E4" s="623"/>
      <c r="F4" s="623"/>
      <c r="G4" s="623"/>
    </row>
    <row r="5" spans="1:7">
      <c r="B5" s="623"/>
      <c r="C5" s="1431"/>
      <c r="D5" s="623"/>
      <c r="E5" s="623"/>
      <c r="F5" s="623"/>
      <c r="G5" s="623"/>
    </row>
    <row r="6" spans="1:7">
      <c r="B6" s="623"/>
      <c r="C6" s="1431"/>
      <c r="D6" s="623"/>
      <c r="E6" s="623"/>
      <c r="F6" s="623"/>
      <c r="G6" s="623"/>
    </row>
    <row r="7" spans="1:7">
      <c r="B7" s="623"/>
      <c r="C7" s="1431"/>
      <c r="D7" s="623"/>
      <c r="E7" s="623"/>
      <c r="F7" s="623"/>
      <c r="G7" s="623"/>
    </row>
    <row r="8" spans="1:7" s="665" customFormat="1" ht="15" customHeight="1">
      <c r="A8" s="664"/>
      <c r="C8" s="1432"/>
      <c r="D8" s="666"/>
      <c r="E8" s="1568" t="s">
        <v>4241</v>
      </c>
      <c r="F8" s="1568"/>
      <c r="G8" s="1568"/>
    </row>
    <row r="9" spans="1:7" s="665" customFormat="1" ht="14.25">
      <c r="A9" s="664"/>
      <c r="C9" s="1432"/>
      <c r="D9" s="666"/>
      <c r="E9" s="667"/>
      <c r="F9" s="666"/>
      <c r="G9" s="1370"/>
    </row>
    <row r="10" spans="1:7" s="665" customFormat="1" ht="63.75">
      <c r="A10" s="485" t="s">
        <v>3564</v>
      </c>
      <c r="B10" s="485" t="s">
        <v>3565</v>
      </c>
      <c r="C10" s="1433" t="s">
        <v>4070</v>
      </c>
      <c r="D10" s="625" t="s">
        <v>3566</v>
      </c>
      <c r="E10" s="626" t="s">
        <v>3567</v>
      </c>
      <c r="F10" s="627" t="s">
        <v>3568</v>
      </c>
      <c r="G10" s="627" t="s">
        <v>3575</v>
      </c>
    </row>
    <row r="11" spans="1:7" s="665" customFormat="1" ht="13.5" thickBot="1">
      <c r="A11" s="784"/>
      <c r="B11" s="785"/>
      <c r="C11" s="1434"/>
      <c r="D11" s="786"/>
      <c r="E11" s="787"/>
      <c r="F11" s="668"/>
      <c r="G11" s="669"/>
    </row>
    <row r="12" spans="1:7" ht="18.75" customHeight="1" thickBot="1">
      <c r="A12" s="670" t="s">
        <v>1429</v>
      </c>
      <c r="B12" s="671" t="s">
        <v>2360</v>
      </c>
      <c r="C12" s="1435"/>
      <c r="D12" s="788"/>
      <c r="E12" s="788"/>
      <c r="F12" s="789"/>
      <c r="G12" s="790"/>
    </row>
    <row r="13" spans="1:7">
      <c r="A13" s="672"/>
      <c r="B13" s="791"/>
      <c r="C13" s="1431"/>
      <c r="D13" s="673"/>
      <c r="E13" s="673"/>
      <c r="F13" s="792"/>
      <c r="G13" s="793"/>
    </row>
    <row r="14" spans="1:7">
      <c r="A14" s="672"/>
      <c r="B14" s="674" t="s">
        <v>865</v>
      </c>
      <c r="C14" s="1436"/>
      <c r="D14" s="673"/>
      <c r="E14" s="673"/>
      <c r="F14" s="792"/>
      <c r="G14" s="793"/>
    </row>
    <row r="15" spans="1:7">
      <c r="A15" s="672"/>
      <c r="B15" s="791"/>
      <c r="C15" s="1431"/>
      <c r="D15" s="673"/>
      <c r="E15" s="673"/>
      <c r="F15" s="792"/>
      <c r="G15" s="793"/>
    </row>
    <row r="16" spans="1:7">
      <c r="A16" s="672" t="s">
        <v>2253</v>
      </c>
      <c r="B16" s="791" t="str">
        <f>B23</f>
        <v>NAPRAVE IN OPREMA</v>
      </c>
      <c r="C16" s="1431"/>
      <c r="D16" s="673"/>
      <c r="E16" s="673"/>
      <c r="F16" s="792"/>
      <c r="G16" s="794">
        <f>G183</f>
        <v>0</v>
      </c>
    </row>
    <row r="17" spans="1:7">
      <c r="A17" s="923" t="s">
        <v>2102</v>
      </c>
      <c r="B17" s="791" t="str">
        <f>B185</f>
        <v>PREZRAČEVANJE KUHINJE</v>
      </c>
      <c r="C17" s="1431"/>
      <c r="D17" s="673"/>
      <c r="E17" s="673"/>
      <c r="F17" s="792"/>
      <c r="G17" s="794">
        <f>G407</f>
        <v>0</v>
      </c>
    </row>
    <row r="18" spans="1:7" ht="13.5" thickBot="1">
      <c r="A18" s="924" t="s">
        <v>2000</v>
      </c>
      <c r="B18" s="795" t="str">
        <f>B409</f>
        <v>KANALI IN DISTRIBUCIJSKI ELEMENTI</v>
      </c>
      <c r="C18" s="1437"/>
      <c r="D18" s="678"/>
      <c r="E18" s="678"/>
      <c r="F18" s="796"/>
      <c r="G18" s="797">
        <f>G585</f>
        <v>0</v>
      </c>
    </row>
    <row r="19" spans="1:7" ht="13.5" thickBot="1">
      <c r="A19" s="798"/>
      <c r="B19" s="679" t="s">
        <v>2359</v>
      </c>
      <c r="C19" s="1438"/>
      <c r="D19" s="799"/>
      <c r="E19" s="799"/>
      <c r="F19" s="800"/>
      <c r="G19" s="680">
        <f>SUM(G16:G18)</f>
        <v>0</v>
      </c>
    </row>
    <row r="21" spans="1:7" ht="64.5" customHeight="1">
      <c r="B21" s="681" t="s">
        <v>1714</v>
      </c>
      <c r="C21" s="1439"/>
    </row>
    <row r="23" spans="1:7">
      <c r="A23" s="682" t="s">
        <v>2253</v>
      </c>
      <c r="B23" s="683" t="s">
        <v>2358</v>
      </c>
      <c r="C23" s="1440"/>
      <c r="D23" s="818"/>
      <c r="E23" s="819"/>
      <c r="F23" s="820"/>
      <c r="G23" s="821"/>
    </row>
    <row r="24" spans="1:7">
      <c r="A24" s="693"/>
      <c r="B24" s="822"/>
      <c r="C24" s="1183"/>
      <c r="D24" s="752"/>
      <c r="E24" s="752"/>
      <c r="F24" s="823"/>
      <c r="G24" s="824"/>
    </row>
    <row r="25" spans="1:7">
      <c r="A25" s="693">
        <f>COUNT($A$8:A24)+1</f>
        <v>1</v>
      </c>
      <c r="B25" s="893" t="s">
        <v>2357</v>
      </c>
      <c r="C25" s="1216"/>
      <c r="D25" s="731" t="s">
        <v>296</v>
      </c>
      <c r="E25" s="731">
        <v>1</v>
      </c>
      <c r="F25" s="697">
        <v>0</v>
      </c>
      <c r="G25" s="729">
        <f>F25*E25</f>
        <v>0</v>
      </c>
    </row>
    <row r="26" spans="1:7" ht="25.5">
      <c r="A26" s="693"/>
      <c r="B26" s="852" t="s">
        <v>2356</v>
      </c>
      <c r="C26" s="1192"/>
      <c r="D26" s="731"/>
      <c r="E26" s="731"/>
      <c r="F26" s="697"/>
      <c r="G26" s="729"/>
    </row>
    <row r="27" spans="1:7" ht="331.5">
      <c r="A27" s="693"/>
      <c r="B27" s="822" t="s">
        <v>2355</v>
      </c>
      <c r="C27" s="1441"/>
      <c r="D27" s="731"/>
      <c r="E27" s="731"/>
      <c r="F27" s="697"/>
      <c r="G27" s="729"/>
    </row>
    <row r="28" spans="1:7">
      <c r="A28" s="693"/>
      <c r="B28" s="822" t="s">
        <v>2354</v>
      </c>
      <c r="C28" s="1441"/>
      <c r="D28" s="731"/>
      <c r="E28" s="731"/>
      <c r="F28" s="697"/>
      <c r="G28" s="729"/>
    </row>
    <row r="29" spans="1:7">
      <c r="A29" s="693"/>
      <c r="B29" s="822" t="s">
        <v>2353</v>
      </c>
      <c r="C29" s="1441"/>
      <c r="D29" s="731"/>
      <c r="E29" s="731"/>
      <c r="F29" s="697"/>
      <c r="G29" s="729"/>
    </row>
    <row r="30" spans="1:7">
      <c r="A30" s="693"/>
      <c r="B30" s="822" t="s">
        <v>2352</v>
      </c>
      <c r="C30" s="1441"/>
      <c r="D30" s="731"/>
      <c r="E30" s="731"/>
      <c r="F30" s="697"/>
      <c r="G30" s="729"/>
    </row>
    <row r="31" spans="1:7" ht="25.5">
      <c r="A31" s="693"/>
      <c r="B31" s="822" t="s">
        <v>2351</v>
      </c>
      <c r="C31" s="1441"/>
      <c r="D31" s="731"/>
      <c r="E31" s="731"/>
      <c r="F31" s="697"/>
      <c r="G31" s="729"/>
    </row>
    <row r="32" spans="1:7">
      <c r="A32" s="693"/>
      <c r="B32" s="822" t="s">
        <v>2350</v>
      </c>
      <c r="C32" s="1441"/>
      <c r="D32" s="731"/>
      <c r="E32" s="731"/>
      <c r="F32" s="697"/>
      <c r="G32" s="729"/>
    </row>
    <row r="33" spans="1:7">
      <c r="A33" s="693"/>
      <c r="B33" s="822"/>
      <c r="C33" s="1441"/>
      <c r="D33" s="731"/>
      <c r="E33" s="731"/>
      <c r="F33" s="697"/>
      <c r="G33" s="729"/>
    </row>
    <row r="34" spans="1:7">
      <c r="A34" s="693"/>
      <c r="B34" s="825" t="s">
        <v>2349</v>
      </c>
      <c r="C34" s="1442"/>
      <c r="D34" s="731"/>
      <c r="E34" s="731"/>
      <c r="F34" s="697"/>
      <c r="G34" s="729"/>
    </row>
    <row r="35" spans="1:7">
      <c r="A35" s="693"/>
      <c r="B35" s="825" t="s">
        <v>2348</v>
      </c>
      <c r="C35" s="1442"/>
      <c r="D35" s="731"/>
      <c r="E35" s="731"/>
      <c r="F35" s="697"/>
      <c r="G35" s="729"/>
    </row>
    <row r="36" spans="1:7" ht="25.5">
      <c r="A36" s="693"/>
      <c r="B36" s="825" t="s">
        <v>2347</v>
      </c>
      <c r="C36" s="1442"/>
      <c r="D36" s="731"/>
      <c r="E36" s="731"/>
      <c r="F36" s="697"/>
      <c r="G36" s="729"/>
    </row>
    <row r="37" spans="1:7">
      <c r="A37" s="693"/>
      <c r="B37" s="825" t="s">
        <v>2346</v>
      </c>
      <c r="C37" s="1442"/>
      <c r="D37" s="731"/>
      <c r="E37" s="731"/>
      <c r="F37" s="697"/>
      <c r="G37" s="729"/>
    </row>
    <row r="38" spans="1:7">
      <c r="A38" s="693"/>
      <c r="B38" s="825" t="s">
        <v>2345</v>
      </c>
      <c r="C38" s="1442"/>
      <c r="D38" s="731"/>
      <c r="E38" s="731"/>
      <c r="F38" s="697"/>
      <c r="G38" s="729"/>
    </row>
    <row r="39" spans="1:7">
      <c r="A39" s="693"/>
      <c r="B39" s="825" t="s">
        <v>2344</v>
      </c>
      <c r="C39" s="1442"/>
      <c r="D39" s="731"/>
      <c r="E39" s="731"/>
      <c r="F39" s="697"/>
      <c r="G39" s="729"/>
    </row>
    <row r="40" spans="1:7">
      <c r="A40" s="693"/>
      <c r="B40" s="822"/>
      <c r="C40" s="1441"/>
      <c r="D40" s="731"/>
      <c r="E40" s="731"/>
      <c r="F40" s="697"/>
      <c r="G40" s="729"/>
    </row>
    <row r="41" spans="1:7" ht="25.5">
      <c r="A41" s="693"/>
      <c r="B41" s="822" t="s">
        <v>2343</v>
      </c>
      <c r="C41" s="1441"/>
      <c r="D41" s="731"/>
      <c r="E41" s="731"/>
      <c r="F41" s="697"/>
      <c r="G41" s="729"/>
    </row>
    <row r="42" spans="1:7">
      <c r="A42" s="693"/>
      <c r="B42" s="822" t="s">
        <v>2342</v>
      </c>
      <c r="C42" s="1441"/>
      <c r="D42" s="731"/>
      <c r="E42" s="731"/>
      <c r="F42" s="697"/>
      <c r="G42" s="729"/>
    </row>
    <row r="43" spans="1:7">
      <c r="A43" s="693"/>
      <c r="B43" s="822" t="s">
        <v>2341</v>
      </c>
      <c r="C43" s="1441"/>
      <c r="D43" s="731"/>
      <c r="E43" s="731"/>
      <c r="F43" s="697"/>
      <c r="G43" s="729"/>
    </row>
    <row r="44" spans="1:7">
      <c r="A44" s="693"/>
      <c r="B44" s="822" t="s">
        <v>2340</v>
      </c>
      <c r="C44" s="1441"/>
      <c r="D44" s="731"/>
      <c r="E44" s="731"/>
      <c r="F44" s="697"/>
      <c r="G44" s="729"/>
    </row>
    <row r="45" spans="1:7">
      <c r="A45" s="693"/>
      <c r="B45" s="822" t="s">
        <v>2339</v>
      </c>
      <c r="C45" s="1441"/>
      <c r="D45" s="731"/>
      <c r="E45" s="731"/>
      <c r="F45" s="697"/>
      <c r="G45" s="729"/>
    </row>
    <row r="46" spans="1:7">
      <c r="A46" s="693"/>
      <c r="B46" s="822" t="s">
        <v>2338</v>
      </c>
      <c r="C46" s="1441"/>
      <c r="D46" s="731"/>
      <c r="E46" s="731"/>
      <c r="F46" s="697"/>
      <c r="G46" s="729"/>
    </row>
    <row r="47" spans="1:7">
      <c r="A47" s="693"/>
      <c r="B47" s="822"/>
      <c r="C47" s="1441"/>
      <c r="D47" s="731"/>
      <c r="E47" s="731"/>
      <c r="F47" s="697"/>
      <c r="G47" s="729"/>
    </row>
    <row r="48" spans="1:7">
      <c r="A48" s="693"/>
      <c r="B48" s="925" t="s">
        <v>2294</v>
      </c>
      <c r="C48" s="1443"/>
      <c r="D48" s="731"/>
      <c r="E48" s="731"/>
      <c r="F48" s="697"/>
      <c r="G48" s="729"/>
    </row>
    <row r="49" spans="1:7">
      <c r="A49" s="693"/>
      <c r="B49" s="822" t="s">
        <v>2335</v>
      </c>
      <c r="C49" s="1441"/>
      <c r="D49" s="731"/>
      <c r="E49" s="731"/>
      <c r="F49" s="697"/>
      <c r="G49" s="729"/>
    </row>
    <row r="50" spans="1:7">
      <c r="A50" s="693"/>
      <c r="B50" s="822" t="s">
        <v>2337</v>
      </c>
      <c r="C50" s="1441"/>
      <c r="D50" s="731"/>
      <c r="E50" s="731"/>
      <c r="F50" s="697"/>
      <c r="G50" s="729"/>
    </row>
    <row r="51" spans="1:7">
      <c r="A51" s="693"/>
      <c r="B51" s="822" t="s">
        <v>2336</v>
      </c>
      <c r="C51" s="1441"/>
      <c r="D51" s="731"/>
      <c r="E51" s="731"/>
      <c r="F51" s="697"/>
      <c r="G51" s="729"/>
    </row>
    <row r="52" spans="1:7">
      <c r="A52" s="693"/>
      <c r="B52" s="822"/>
      <c r="C52" s="1441"/>
      <c r="D52" s="731"/>
      <c r="E52" s="731"/>
      <c r="F52" s="697"/>
      <c r="G52" s="729"/>
    </row>
    <row r="53" spans="1:7">
      <c r="A53" s="693"/>
      <c r="B53" s="925" t="s">
        <v>2291</v>
      </c>
      <c r="C53" s="1443"/>
      <c r="D53" s="731"/>
      <c r="E53" s="731"/>
      <c r="F53" s="697"/>
      <c r="G53" s="729"/>
    </row>
    <row r="54" spans="1:7">
      <c r="A54" s="693"/>
      <c r="B54" s="822" t="s">
        <v>2335</v>
      </c>
      <c r="C54" s="1441"/>
      <c r="D54" s="731"/>
      <c r="E54" s="731"/>
      <c r="F54" s="697"/>
      <c r="G54" s="729"/>
    </row>
    <row r="55" spans="1:7">
      <c r="A55" s="693"/>
      <c r="B55" s="822" t="s">
        <v>2334</v>
      </c>
      <c r="C55" s="1441"/>
      <c r="D55" s="731"/>
      <c r="E55" s="731"/>
      <c r="F55" s="697"/>
      <c r="G55" s="729"/>
    </row>
    <row r="56" spans="1:7">
      <c r="A56" s="693"/>
      <c r="B56" s="822" t="s">
        <v>2333</v>
      </c>
      <c r="C56" s="1441"/>
      <c r="D56" s="731"/>
      <c r="E56" s="731"/>
      <c r="F56" s="697"/>
      <c r="G56" s="729"/>
    </row>
    <row r="57" spans="1:7">
      <c r="A57" s="693"/>
      <c r="B57" s="822"/>
      <c r="C57" s="1441"/>
      <c r="D57" s="731"/>
      <c r="E57" s="731"/>
      <c r="F57" s="697"/>
      <c r="G57" s="729"/>
    </row>
    <row r="58" spans="1:7">
      <c r="A58" s="693"/>
      <c r="B58" s="822" t="s">
        <v>2287</v>
      </c>
      <c r="C58" s="1441"/>
      <c r="D58" s="731"/>
      <c r="E58" s="731"/>
      <c r="F58" s="697"/>
      <c r="G58" s="729"/>
    </row>
    <row r="59" spans="1:7">
      <c r="A59" s="693"/>
      <c r="B59" s="822" t="s">
        <v>2332</v>
      </c>
      <c r="C59" s="1441"/>
      <c r="D59" s="731"/>
      <c r="E59" s="731"/>
      <c r="F59" s="697"/>
      <c r="G59" s="729"/>
    </row>
    <row r="60" spans="1:7">
      <c r="A60" s="693"/>
      <c r="B60" s="822" t="s">
        <v>2331</v>
      </c>
      <c r="C60" s="1441"/>
      <c r="D60" s="731"/>
      <c r="E60" s="731"/>
      <c r="F60" s="697"/>
      <c r="G60" s="729"/>
    </row>
    <row r="61" spans="1:7">
      <c r="A61" s="693"/>
      <c r="B61" s="822" t="s">
        <v>2284</v>
      </c>
      <c r="C61" s="1441"/>
      <c r="D61" s="731"/>
      <c r="E61" s="731"/>
      <c r="F61" s="697"/>
      <c r="G61" s="729"/>
    </row>
    <row r="62" spans="1:7">
      <c r="A62" s="693"/>
      <c r="B62" s="822"/>
      <c r="C62" s="1441"/>
      <c r="D62" s="731"/>
      <c r="E62" s="731"/>
      <c r="F62" s="697"/>
      <c r="G62" s="729"/>
    </row>
    <row r="63" spans="1:7">
      <c r="A63" s="693"/>
      <c r="B63" s="925" t="s">
        <v>2330</v>
      </c>
      <c r="C63" s="1443"/>
      <c r="D63" s="731"/>
      <c r="E63" s="731"/>
      <c r="F63" s="697"/>
      <c r="G63" s="729"/>
    </row>
    <row r="64" spans="1:7" ht="25.5">
      <c r="A64" s="693"/>
      <c r="B64" s="926" t="s">
        <v>2329</v>
      </c>
      <c r="C64" s="1444"/>
      <c r="D64" s="731"/>
      <c r="E64" s="731"/>
      <c r="F64" s="697"/>
      <c r="G64" s="729"/>
    </row>
    <row r="65" spans="1:7" ht="25.5">
      <c r="A65" s="693"/>
      <c r="B65" s="926" t="s">
        <v>2328</v>
      </c>
      <c r="C65" s="1444"/>
      <c r="D65" s="731"/>
      <c r="E65" s="731"/>
      <c r="F65" s="697"/>
      <c r="G65" s="729"/>
    </row>
    <row r="66" spans="1:7">
      <c r="A66" s="693"/>
      <c r="B66" s="927" t="s">
        <v>2327</v>
      </c>
      <c r="C66" s="1445"/>
      <c r="D66" s="731"/>
      <c r="E66" s="731"/>
      <c r="F66" s="697"/>
      <c r="G66" s="729"/>
    </row>
    <row r="67" spans="1:7">
      <c r="A67" s="693"/>
      <c r="B67" s="927" t="s">
        <v>2326</v>
      </c>
      <c r="C67" s="1445"/>
      <c r="D67" s="731"/>
      <c r="E67" s="731"/>
      <c r="F67" s="697"/>
      <c r="G67" s="729"/>
    </row>
    <row r="68" spans="1:7">
      <c r="A68" s="693"/>
      <c r="B68" s="822"/>
      <c r="C68" s="1441"/>
      <c r="D68" s="731"/>
      <c r="E68" s="731"/>
      <c r="F68" s="697"/>
      <c r="G68" s="729"/>
    </row>
    <row r="69" spans="1:7">
      <c r="A69" s="693"/>
      <c r="B69" s="928" t="s">
        <v>2325</v>
      </c>
      <c r="C69" s="1446"/>
      <c r="D69" s="731"/>
      <c r="E69" s="731"/>
      <c r="F69" s="697"/>
      <c r="G69" s="729"/>
    </row>
    <row r="70" spans="1:7" ht="76.5">
      <c r="A70" s="693"/>
      <c r="B70" s="929" t="s">
        <v>3413</v>
      </c>
      <c r="C70" s="1447"/>
      <c r="D70" s="731"/>
      <c r="E70" s="731"/>
      <c r="F70" s="697"/>
      <c r="G70" s="729"/>
    </row>
    <row r="71" spans="1:7" ht="25.5">
      <c r="A71" s="693"/>
      <c r="B71" s="930" t="s">
        <v>2263</v>
      </c>
      <c r="C71" s="1448"/>
      <c r="D71" s="731"/>
      <c r="E71" s="731"/>
      <c r="F71" s="697"/>
      <c r="G71" s="729"/>
    </row>
    <row r="72" spans="1:7" ht="54">
      <c r="A72" s="693"/>
      <c r="B72" s="926" t="s">
        <v>4151</v>
      </c>
      <c r="C72" s="1444"/>
      <c r="D72" s="731"/>
      <c r="E72" s="731"/>
      <c r="F72" s="697"/>
      <c r="G72" s="729"/>
    </row>
    <row r="73" spans="1:7" ht="44.25">
      <c r="A73" s="693"/>
      <c r="B73" s="700" t="s">
        <v>4152</v>
      </c>
      <c r="C73" s="1449"/>
      <c r="D73" s="731"/>
      <c r="E73" s="731"/>
      <c r="F73" s="697"/>
      <c r="G73" s="729"/>
    </row>
    <row r="74" spans="1:7" ht="25.5">
      <c r="A74" s="693"/>
      <c r="B74" s="694" t="s">
        <v>2281</v>
      </c>
      <c r="C74" s="1450"/>
      <c r="D74" s="731"/>
      <c r="E74" s="731"/>
      <c r="F74" s="697"/>
      <c r="G74" s="729"/>
    </row>
    <row r="75" spans="1:7" ht="25.5">
      <c r="A75" s="693"/>
      <c r="B75" s="927" t="s">
        <v>2324</v>
      </c>
      <c r="C75" s="1445"/>
      <c r="D75" s="731"/>
      <c r="E75" s="731"/>
      <c r="F75" s="697"/>
      <c r="G75" s="729"/>
    </row>
    <row r="76" spans="1:7">
      <c r="A76" s="693"/>
      <c r="B76" s="927" t="s">
        <v>2323</v>
      </c>
      <c r="C76" s="1445"/>
      <c r="D76" s="731"/>
      <c r="E76" s="731"/>
      <c r="F76" s="697"/>
      <c r="G76" s="729"/>
    </row>
    <row r="77" spans="1:7" ht="25.5">
      <c r="A77" s="693"/>
      <c r="B77" s="927" t="s">
        <v>2322</v>
      </c>
      <c r="C77" s="1445"/>
      <c r="D77" s="731"/>
      <c r="E77" s="731"/>
      <c r="F77" s="697"/>
      <c r="G77" s="729"/>
    </row>
    <row r="78" spans="1:7" ht="63.75">
      <c r="A78" s="693"/>
      <c r="B78" s="926" t="s">
        <v>3414</v>
      </c>
      <c r="C78" s="1444"/>
      <c r="D78" s="731"/>
      <c r="E78" s="731"/>
      <c r="F78" s="697"/>
      <c r="G78" s="729"/>
    </row>
    <row r="79" spans="1:7" ht="25.5">
      <c r="A79" s="693"/>
      <c r="B79" s="694" t="s">
        <v>2277</v>
      </c>
      <c r="C79" s="1450"/>
      <c r="D79" s="731"/>
      <c r="E79" s="731"/>
      <c r="F79" s="697"/>
      <c r="G79" s="729"/>
    </row>
    <row r="80" spans="1:7" ht="25.5">
      <c r="A80" s="693"/>
      <c r="B80" s="927" t="s">
        <v>2321</v>
      </c>
      <c r="C80" s="1445"/>
      <c r="D80" s="731"/>
      <c r="E80" s="731"/>
      <c r="F80" s="697"/>
      <c r="G80" s="729"/>
    </row>
    <row r="81" spans="1:7">
      <c r="A81" s="693"/>
      <c r="B81" s="927" t="s">
        <v>2320</v>
      </c>
      <c r="C81" s="1445"/>
      <c r="D81" s="731"/>
      <c r="E81" s="731"/>
      <c r="F81" s="697"/>
      <c r="G81" s="729"/>
    </row>
    <row r="82" spans="1:7">
      <c r="A82" s="693"/>
      <c r="B82" s="927" t="s">
        <v>2319</v>
      </c>
      <c r="C82" s="1445"/>
      <c r="D82" s="731"/>
      <c r="E82" s="731"/>
      <c r="F82" s="697"/>
      <c r="G82" s="729"/>
    </row>
    <row r="83" spans="1:7">
      <c r="A83" s="693"/>
      <c r="B83" s="700" t="s">
        <v>2273</v>
      </c>
      <c r="C83" s="1449"/>
      <c r="D83" s="731"/>
      <c r="E83" s="731"/>
      <c r="F83" s="697"/>
      <c r="G83" s="729"/>
    </row>
    <row r="84" spans="1:7" ht="25.5">
      <c r="A84" s="693"/>
      <c r="B84" s="927" t="s">
        <v>2272</v>
      </c>
      <c r="C84" s="1445"/>
      <c r="D84" s="731"/>
      <c r="E84" s="731"/>
      <c r="F84" s="697"/>
      <c r="G84" s="729"/>
    </row>
    <row r="85" spans="1:7">
      <c r="A85" s="693"/>
      <c r="B85" s="927" t="s">
        <v>2318</v>
      </c>
      <c r="C85" s="1445"/>
      <c r="D85" s="731"/>
      <c r="E85" s="731"/>
      <c r="F85" s="697"/>
      <c r="G85" s="729"/>
    </row>
    <row r="86" spans="1:7" ht="25.5">
      <c r="A86" s="693"/>
      <c r="B86" s="927" t="s">
        <v>2317</v>
      </c>
      <c r="C86" s="1445"/>
      <c r="D86" s="731"/>
      <c r="E86" s="731"/>
      <c r="F86" s="697"/>
      <c r="G86" s="729"/>
    </row>
    <row r="87" spans="1:7" ht="25.5">
      <c r="A87" s="693"/>
      <c r="B87" s="930" t="s">
        <v>2263</v>
      </c>
      <c r="C87" s="1448"/>
      <c r="D87" s="731"/>
      <c r="E87" s="731"/>
      <c r="F87" s="697"/>
      <c r="G87" s="729"/>
    </row>
    <row r="88" spans="1:7" ht="51">
      <c r="A88" s="693"/>
      <c r="B88" s="929" t="s">
        <v>2316</v>
      </c>
      <c r="C88" s="1447"/>
      <c r="D88" s="731"/>
      <c r="E88" s="731"/>
      <c r="F88" s="697"/>
      <c r="G88" s="729"/>
    </row>
    <row r="89" spans="1:7">
      <c r="A89" s="693"/>
      <c r="B89" s="927"/>
      <c r="C89" s="1445"/>
      <c r="D89" s="731"/>
      <c r="E89" s="731"/>
      <c r="F89" s="697"/>
      <c r="G89" s="729"/>
    </row>
    <row r="90" spans="1:7">
      <c r="A90" s="693"/>
      <c r="B90" s="928" t="s">
        <v>2268</v>
      </c>
      <c r="C90" s="1446"/>
      <c r="D90" s="731"/>
      <c r="E90" s="731"/>
      <c r="F90" s="697"/>
      <c r="G90" s="729"/>
    </row>
    <row r="91" spans="1:7" ht="51">
      <c r="A91" s="693"/>
      <c r="B91" s="929" t="s">
        <v>2315</v>
      </c>
      <c r="C91" s="1447"/>
      <c r="D91" s="731"/>
      <c r="E91" s="731"/>
      <c r="F91" s="697"/>
      <c r="G91" s="729"/>
    </row>
    <row r="92" spans="1:7" ht="25.5">
      <c r="A92" s="693"/>
      <c r="B92" s="930" t="s">
        <v>2314</v>
      </c>
      <c r="C92" s="1448"/>
      <c r="D92" s="731"/>
      <c r="E92" s="731"/>
      <c r="F92" s="697"/>
      <c r="G92" s="729"/>
    </row>
    <row r="93" spans="1:7" ht="25.5">
      <c r="A93" s="693"/>
      <c r="B93" s="930" t="s">
        <v>2263</v>
      </c>
      <c r="C93" s="1448"/>
      <c r="D93" s="731"/>
      <c r="E93" s="731"/>
      <c r="F93" s="697"/>
      <c r="G93" s="729"/>
    </row>
    <row r="94" spans="1:7">
      <c r="A94" s="693"/>
      <c r="B94" s="926" t="s">
        <v>2265</v>
      </c>
      <c r="C94" s="1444"/>
      <c r="D94" s="731"/>
      <c r="E94" s="731"/>
      <c r="F94" s="697"/>
      <c r="G94" s="729"/>
    </row>
    <row r="95" spans="1:7" ht="51">
      <c r="A95" s="693"/>
      <c r="B95" s="926" t="s">
        <v>2313</v>
      </c>
      <c r="C95" s="1444"/>
      <c r="D95" s="731"/>
      <c r="E95" s="731"/>
      <c r="F95" s="697"/>
      <c r="G95" s="729"/>
    </row>
    <row r="96" spans="1:7" ht="25.5">
      <c r="A96" s="693"/>
      <c r="B96" s="930" t="s">
        <v>2263</v>
      </c>
      <c r="C96" s="1448"/>
      <c r="D96" s="731"/>
      <c r="E96" s="731"/>
      <c r="F96" s="697"/>
      <c r="G96" s="729"/>
    </row>
    <row r="97" spans="1:7" ht="38.25">
      <c r="A97" s="693"/>
      <c r="B97" s="926" t="s">
        <v>2262</v>
      </c>
      <c r="C97" s="1444"/>
      <c r="D97" s="731"/>
      <c r="E97" s="731"/>
      <c r="F97" s="697"/>
      <c r="G97" s="729"/>
    </row>
    <row r="98" spans="1:7">
      <c r="A98" s="693"/>
      <c r="B98" s="927"/>
      <c r="C98" s="1445"/>
      <c r="D98" s="731"/>
      <c r="E98" s="731"/>
      <c r="F98" s="697"/>
      <c r="G98" s="729"/>
    </row>
    <row r="99" spans="1:7">
      <c r="A99" s="693"/>
      <c r="B99" s="931" t="s">
        <v>2312</v>
      </c>
      <c r="C99" s="1451"/>
      <c r="D99" s="731"/>
      <c r="E99" s="731"/>
      <c r="F99" s="697"/>
      <c r="G99" s="729"/>
    </row>
    <row r="100" spans="1:7">
      <c r="A100" s="693"/>
      <c r="B100" s="932" t="s">
        <v>2311</v>
      </c>
      <c r="C100" s="1452"/>
      <c r="D100" s="731"/>
      <c r="E100" s="731"/>
      <c r="F100" s="697"/>
      <c r="G100" s="729"/>
    </row>
    <row r="101" spans="1:7">
      <c r="A101" s="693"/>
      <c r="B101" s="932" t="s">
        <v>2310</v>
      </c>
      <c r="C101" s="1452"/>
      <c r="D101" s="731"/>
      <c r="E101" s="731"/>
      <c r="F101" s="697"/>
      <c r="G101" s="729"/>
    </row>
    <row r="102" spans="1:7">
      <c r="A102" s="693"/>
      <c r="B102" s="932" t="s">
        <v>2309</v>
      </c>
      <c r="C102" s="1452"/>
      <c r="D102" s="731"/>
      <c r="E102" s="731"/>
      <c r="F102" s="697"/>
      <c r="G102" s="729"/>
    </row>
    <row r="103" spans="1:7">
      <c r="A103" s="693"/>
      <c r="B103" s="932" t="s">
        <v>2308</v>
      </c>
      <c r="C103" s="1452"/>
      <c r="D103" s="731"/>
      <c r="E103" s="731"/>
      <c r="F103" s="697"/>
      <c r="G103" s="729"/>
    </row>
    <row r="104" spans="1:7">
      <c r="A104" s="693"/>
      <c r="B104" s="932" t="s">
        <v>2307</v>
      </c>
      <c r="C104" s="1452"/>
      <c r="D104" s="731"/>
      <c r="E104" s="731"/>
      <c r="F104" s="697"/>
      <c r="G104" s="729"/>
    </row>
    <row r="105" spans="1:7">
      <c r="A105" s="693"/>
      <c r="B105" s="932" t="s">
        <v>2306</v>
      </c>
      <c r="C105" s="1452"/>
      <c r="D105" s="731"/>
      <c r="E105" s="731"/>
      <c r="F105" s="697"/>
      <c r="G105" s="729"/>
    </row>
    <row r="106" spans="1:7">
      <c r="A106" s="693"/>
      <c r="B106" s="932" t="s">
        <v>2305</v>
      </c>
      <c r="C106" s="1452"/>
      <c r="D106" s="731"/>
      <c r="E106" s="731"/>
      <c r="F106" s="697"/>
      <c r="G106" s="729"/>
    </row>
    <row r="107" spans="1:7">
      <c r="A107" s="693"/>
      <c r="B107" s="933" t="s">
        <v>2304</v>
      </c>
      <c r="C107" s="1453"/>
      <c r="D107" s="731"/>
      <c r="E107" s="731"/>
      <c r="F107" s="697"/>
      <c r="G107" s="729"/>
    </row>
    <row r="108" spans="1:7">
      <c r="A108" s="693"/>
      <c r="B108" s="934" t="s">
        <v>2303</v>
      </c>
      <c r="C108" s="1454"/>
      <c r="D108" s="731"/>
      <c r="E108" s="731"/>
      <c r="F108" s="697"/>
      <c r="G108" s="729"/>
    </row>
    <row r="109" spans="1:7">
      <c r="A109" s="693"/>
      <c r="B109" s="841" t="s">
        <v>2302</v>
      </c>
      <c r="C109" s="1455"/>
      <c r="D109" s="731"/>
      <c r="E109" s="731"/>
      <c r="F109" s="697"/>
      <c r="G109" s="729"/>
    </row>
    <row r="110" spans="1:7" ht="25.5">
      <c r="A110" s="693"/>
      <c r="B110" s="841" t="s">
        <v>2301</v>
      </c>
      <c r="C110" s="1455"/>
      <c r="D110" s="731"/>
      <c r="E110" s="731"/>
      <c r="F110" s="697"/>
      <c r="G110" s="729"/>
    </row>
    <row r="111" spans="1:7">
      <c r="A111" s="693"/>
      <c r="B111" s="841"/>
      <c r="C111" s="1455"/>
      <c r="D111" s="731"/>
      <c r="E111" s="731"/>
      <c r="F111" s="697"/>
      <c r="G111" s="729"/>
    </row>
    <row r="112" spans="1:7">
      <c r="A112" s="693"/>
      <c r="B112" s="841" t="s">
        <v>2300</v>
      </c>
      <c r="C112" s="1455"/>
      <c r="D112" s="731"/>
      <c r="E112" s="731"/>
      <c r="F112" s="697"/>
      <c r="G112" s="729"/>
    </row>
    <row r="113" spans="1:7">
      <c r="A113" s="693"/>
      <c r="B113" s="843" t="s">
        <v>2299</v>
      </c>
      <c r="C113" s="1456"/>
      <c r="D113" s="731"/>
      <c r="E113" s="731"/>
      <c r="F113" s="697"/>
      <c r="G113" s="729"/>
    </row>
    <row r="114" spans="1:7">
      <c r="A114" s="693"/>
      <c r="B114" s="843" t="s">
        <v>2298</v>
      </c>
      <c r="C114" s="1456"/>
      <c r="D114" s="731"/>
      <c r="E114" s="731"/>
      <c r="F114" s="697"/>
      <c r="G114" s="729"/>
    </row>
    <row r="115" spans="1:7">
      <c r="A115" s="693"/>
      <c r="B115" s="927"/>
      <c r="C115" s="1445"/>
      <c r="D115" s="731"/>
      <c r="E115" s="731"/>
      <c r="F115" s="697"/>
      <c r="G115" s="729"/>
    </row>
    <row r="116" spans="1:7">
      <c r="A116" s="693"/>
      <c r="B116" s="935" t="s">
        <v>2261</v>
      </c>
      <c r="C116" s="1457"/>
      <c r="D116" s="731"/>
      <c r="E116" s="731"/>
      <c r="F116" s="697"/>
      <c r="G116" s="729"/>
    </row>
    <row r="117" spans="1:7">
      <c r="A117" s="693"/>
      <c r="B117" s="936" t="s">
        <v>2297</v>
      </c>
      <c r="C117" s="1458"/>
      <c r="D117" s="731"/>
      <c r="E117" s="731"/>
      <c r="F117" s="697"/>
      <c r="G117" s="729"/>
    </row>
    <row r="118" spans="1:7">
      <c r="A118" s="693"/>
      <c r="B118" s="936" t="s">
        <v>2296</v>
      </c>
      <c r="C118" s="1458"/>
      <c r="D118" s="731"/>
      <c r="E118" s="731"/>
      <c r="F118" s="697"/>
      <c r="G118" s="729"/>
    </row>
    <row r="119" spans="1:7">
      <c r="A119" s="693"/>
      <c r="B119" s="936"/>
      <c r="C119" s="1458"/>
      <c r="D119" s="731"/>
      <c r="E119" s="731"/>
      <c r="F119" s="697"/>
      <c r="G119" s="729"/>
    </row>
    <row r="120" spans="1:7">
      <c r="A120" s="693">
        <f>COUNT($A$8:A119)+1</f>
        <v>2</v>
      </c>
      <c r="B120" s="893" t="s">
        <v>2295</v>
      </c>
      <c r="C120" s="1216"/>
      <c r="D120" s="731" t="s">
        <v>296</v>
      </c>
      <c r="E120" s="731">
        <v>1</v>
      </c>
      <c r="F120" s="697">
        <v>0</v>
      </c>
      <c r="G120" s="729">
        <f>F120*E120</f>
        <v>0</v>
      </c>
    </row>
    <row r="121" spans="1:7">
      <c r="A121" s="693"/>
      <c r="B121" s="893"/>
      <c r="C121" s="1216"/>
      <c r="D121" s="731"/>
      <c r="E121" s="731"/>
      <c r="F121" s="697"/>
      <c r="G121" s="729"/>
    </row>
    <row r="122" spans="1:7">
      <c r="A122" s="693"/>
      <c r="B122" s="925" t="s">
        <v>2294</v>
      </c>
      <c r="C122" s="1443"/>
      <c r="D122" s="731"/>
      <c r="E122" s="731"/>
      <c r="F122" s="697"/>
      <c r="G122" s="729"/>
    </row>
    <row r="123" spans="1:7">
      <c r="A123" s="693"/>
      <c r="B123" s="822" t="s">
        <v>2290</v>
      </c>
      <c r="C123" s="1441"/>
      <c r="D123" s="731"/>
      <c r="E123" s="731"/>
      <c r="F123" s="697"/>
      <c r="G123" s="729"/>
    </row>
    <row r="124" spans="1:7">
      <c r="A124" s="693"/>
      <c r="B124" s="822" t="s">
        <v>2293</v>
      </c>
      <c r="C124" s="1441"/>
      <c r="D124" s="731"/>
      <c r="E124" s="731"/>
      <c r="F124" s="697"/>
      <c r="G124" s="729"/>
    </row>
    <row r="125" spans="1:7">
      <c r="A125" s="693"/>
      <c r="B125" s="822" t="s">
        <v>2292</v>
      </c>
      <c r="C125" s="1441"/>
      <c r="D125" s="731"/>
      <c r="E125" s="731"/>
      <c r="F125" s="697"/>
      <c r="G125" s="729"/>
    </row>
    <row r="126" spans="1:7">
      <c r="A126" s="693"/>
      <c r="B126" s="822"/>
      <c r="C126" s="1441"/>
      <c r="D126" s="731"/>
      <c r="E126" s="731"/>
      <c r="F126" s="697"/>
      <c r="G126" s="729"/>
    </row>
    <row r="127" spans="1:7">
      <c r="A127" s="693"/>
      <c r="B127" s="925" t="s">
        <v>2291</v>
      </c>
      <c r="C127" s="1443"/>
      <c r="D127" s="731"/>
      <c r="E127" s="731"/>
      <c r="F127" s="697"/>
      <c r="G127" s="729"/>
    </row>
    <row r="128" spans="1:7">
      <c r="A128" s="693"/>
      <c r="B128" s="822" t="s">
        <v>2290</v>
      </c>
      <c r="C128" s="1441"/>
      <c r="D128" s="731"/>
      <c r="E128" s="731"/>
      <c r="F128" s="697"/>
      <c r="G128" s="729"/>
    </row>
    <row r="129" spans="1:7">
      <c r="A129" s="693"/>
      <c r="B129" s="822" t="s">
        <v>2289</v>
      </c>
      <c r="C129" s="1441"/>
      <c r="D129" s="731"/>
      <c r="E129" s="731"/>
      <c r="F129" s="697"/>
      <c r="G129" s="729"/>
    </row>
    <row r="130" spans="1:7">
      <c r="A130" s="693"/>
      <c r="B130" s="822" t="s">
        <v>2288</v>
      </c>
      <c r="C130" s="1441"/>
      <c r="D130" s="731"/>
      <c r="E130" s="731"/>
      <c r="F130" s="697"/>
      <c r="G130" s="729"/>
    </row>
    <row r="131" spans="1:7">
      <c r="A131" s="693"/>
      <c r="B131" s="893"/>
      <c r="C131" s="1216"/>
      <c r="D131" s="731"/>
      <c r="E131" s="731"/>
      <c r="F131" s="697"/>
      <c r="G131" s="729"/>
    </row>
    <row r="132" spans="1:7">
      <c r="A132" s="693"/>
      <c r="B132" s="822" t="s">
        <v>2287</v>
      </c>
      <c r="C132" s="1441"/>
      <c r="D132" s="731"/>
      <c r="E132" s="731"/>
      <c r="F132" s="697"/>
      <c r="G132" s="729"/>
    </row>
    <row r="133" spans="1:7">
      <c r="A133" s="693"/>
      <c r="B133" s="822" t="s">
        <v>2286</v>
      </c>
      <c r="C133" s="1441"/>
      <c r="D133" s="731"/>
      <c r="E133" s="731"/>
      <c r="F133" s="697"/>
      <c r="G133" s="729"/>
    </row>
    <row r="134" spans="1:7">
      <c r="A134" s="693"/>
      <c r="B134" s="822" t="s">
        <v>2285</v>
      </c>
      <c r="C134" s="1441"/>
      <c r="D134" s="731"/>
      <c r="E134" s="731"/>
      <c r="F134" s="697"/>
      <c r="G134" s="729"/>
    </row>
    <row r="135" spans="1:7">
      <c r="A135" s="693"/>
      <c r="B135" s="822" t="s">
        <v>2284</v>
      </c>
      <c r="C135" s="1441"/>
      <c r="D135" s="731"/>
      <c r="E135" s="731"/>
      <c r="F135" s="697"/>
      <c r="G135" s="729"/>
    </row>
    <row r="136" spans="1:7">
      <c r="A136" s="693"/>
      <c r="B136" s="893"/>
      <c r="C136" s="1216"/>
      <c r="D136" s="731"/>
      <c r="E136" s="731"/>
      <c r="F136" s="697"/>
      <c r="G136" s="729"/>
    </row>
    <row r="137" spans="1:7">
      <c r="A137" s="693"/>
      <c r="B137" s="928" t="s">
        <v>2283</v>
      </c>
      <c r="C137" s="1446"/>
      <c r="D137" s="731"/>
      <c r="E137" s="731"/>
      <c r="F137" s="697"/>
      <c r="G137" s="729"/>
    </row>
    <row r="138" spans="1:7" ht="76.5">
      <c r="A138" s="693"/>
      <c r="B138" s="929" t="s">
        <v>2282</v>
      </c>
      <c r="C138" s="1447"/>
      <c r="D138" s="731"/>
      <c r="E138" s="731"/>
      <c r="F138" s="697"/>
      <c r="G138" s="729"/>
    </row>
    <row r="139" spans="1:7" ht="25.5">
      <c r="A139" s="693"/>
      <c r="B139" s="930" t="s">
        <v>2263</v>
      </c>
      <c r="C139" s="1448"/>
      <c r="D139" s="731"/>
      <c r="E139" s="731"/>
      <c r="F139" s="697"/>
      <c r="G139" s="729"/>
    </row>
    <row r="140" spans="1:7" ht="54">
      <c r="A140" s="693"/>
      <c r="B140" s="926" t="s">
        <v>4153</v>
      </c>
      <c r="C140" s="1444"/>
      <c r="D140" s="731"/>
      <c r="E140" s="731"/>
      <c r="F140" s="697"/>
      <c r="G140" s="729"/>
    </row>
    <row r="141" spans="1:7" ht="44.25">
      <c r="A141" s="693"/>
      <c r="B141" s="700" t="s">
        <v>4154</v>
      </c>
      <c r="C141" s="1449"/>
      <c r="D141" s="731"/>
      <c r="E141" s="731"/>
      <c r="F141" s="697"/>
      <c r="G141" s="729"/>
    </row>
    <row r="142" spans="1:7" ht="25.5">
      <c r="A142" s="693"/>
      <c r="B142" s="694" t="s">
        <v>2281</v>
      </c>
      <c r="C142" s="1450"/>
      <c r="D142" s="731"/>
      <c r="E142" s="731"/>
      <c r="F142" s="697"/>
      <c r="G142" s="729"/>
    </row>
    <row r="143" spans="1:7" ht="25.5">
      <c r="A143" s="693"/>
      <c r="B143" s="927" t="s">
        <v>2280</v>
      </c>
      <c r="C143" s="1445"/>
      <c r="D143" s="731"/>
      <c r="E143" s="731"/>
      <c r="F143" s="697"/>
      <c r="G143" s="729"/>
    </row>
    <row r="144" spans="1:7">
      <c r="A144" s="693"/>
      <c r="B144" s="926" t="s">
        <v>2279</v>
      </c>
      <c r="C144" s="1444"/>
      <c r="D144" s="731"/>
      <c r="E144" s="731"/>
      <c r="F144" s="697"/>
      <c r="G144" s="729"/>
    </row>
    <row r="145" spans="1:7" ht="25.5">
      <c r="A145" s="693"/>
      <c r="B145" s="927" t="s">
        <v>2278</v>
      </c>
      <c r="C145" s="1445"/>
      <c r="D145" s="731"/>
      <c r="E145" s="731"/>
      <c r="F145" s="697"/>
      <c r="G145" s="729"/>
    </row>
    <row r="146" spans="1:7" ht="63.75">
      <c r="A146" s="693"/>
      <c r="B146" s="926" t="s">
        <v>3415</v>
      </c>
      <c r="C146" s="1444"/>
      <c r="D146" s="731"/>
      <c r="E146" s="731"/>
      <c r="F146" s="697"/>
      <c r="G146" s="729"/>
    </row>
    <row r="147" spans="1:7" ht="25.5">
      <c r="A147" s="693"/>
      <c r="B147" s="694" t="s">
        <v>2277</v>
      </c>
      <c r="C147" s="1450"/>
      <c r="D147" s="731"/>
      <c r="E147" s="731"/>
      <c r="F147" s="697"/>
      <c r="G147" s="729"/>
    </row>
    <row r="148" spans="1:7" ht="25.5">
      <c r="A148" s="693"/>
      <c r="B148" s="927" t="s">
        <v>2276</v>
      </c>
      <c r="C148" s="1445"/>
      <c r="D148" s="731"/>
      <c r="E148" s="731"/>
      <c r="F148" s="697"/>
      <c r="G148" s="729"/>
    </row>
    <row r="149" spans="1:7">
      <c r="A149" s="693"/>
      <c r="B149" s="927" t="s">
        <v>2275</v>
      </c>
      <c r="C149" s="1445"/>
      <c r="D149" s="731"/>
      <c r="E149" s="731"/>
      <c r="F149" s="697"/>
      <c r="G149" s="729"/>
    </row>
    <row r="150" spans="1:7">
      <c r="A150" s="693"/>
      <c r="B150" s="927" t="s">
        <v>2274</v>
      </c>
      <c r="C150" s="1445"/>
      <c r="D150" s="731"/>
      <c r="E150" s="731"/>
      <c r="F150" s="697"/>
      <c r="G150" s="729"/>
    </row>
    <row r="151" spans="1:7">
      <c r="A151" s="693"/>
      <c r="B151" s="700" t="s">
        <v>2273</v>
      </c>
      <c r="C151" s="1449"/>
      <c r="D151" s="731"/>
      <c r="E151" s="731"/>
      <c r="F151" s="697"/>
      <c r="G151" s="729"/>
    </row>
    <row r="152" spans="1:7" ht="25.5">
      <c r="A152" s="693"/>
      <c r="B152" s="927" t="s">
        <v>2272</v>
      </c>
      <c r="C152" s="1445"/>
      <c r="D152" s="731"/>
      <c r="E152" s="731"/>
      <c r="F152" s="697"/>
      <c r="G152" s="729"/>
    </row>
    <row r="153" spans="1:7">
      <c r="A153" s="693"/>
      <c r="B153" s="927" t="s">
        <v>2271</v>
      </c>
      <c r="C153" s="1445"/>
      <c r="D153" s="731"/>
      <c r="E153" s="731"/>
      <c r="F153" s="697"/>
      <c r="G153" s="729"/>
    </row>
    <row r="154" spans="1:7" ht="25.5">
      <c r="A154" s="693"/>
      <c r="B154" s="927" t="s">
        <v>2270</v>
      </c>
      <c r="C154" s="1445"/>
      <c r="D154" s="731"/>
      <c r="E154" s="731"/>
      <c r="F154" s="697"/>
      <c r="G154" s="729"/>
    </row>
    <row r="155" spans="1:7" ht="25.5">
      <c r="A155" s="693"/>
      <c r="B155" s="930" t="s">
        <v>2263</v>
      </c>
      <c r="C155" s="1448"/>
      <c r="D155" s="731"/>
      <c r="E155" s="731"/>
      <c r="F155" s="697"/>
      <c r="G155" s="729"/>
    </row>
    <row r="156" spans="1:7" ht="51">
      <c r="A156" s="693"/>
      <c r="B156" s="929" t="s">
        <v>2269</v>
      </c>
      <c r="C156" s="1447"/>
      <c r="D156" s="731"/>
      <c r="E156" s="731"/>
      <c r="F156" s="697"/>
      <c r="G156" s="729"/>
    </row>
    <row r="157" spans="1:7">
      <c r="A157" s="693"/>
      <c r="B157" s="936"/>
      <c r="C157" s="1458"/>
      <c r="D157" s="731"/>
      <c r="E157" s="731"/>
      <c r="F157" s="697"/>
      <c r="G157" s="729"/>
    </row>
    <row r="158" spans="1:7">
      <c r="A158" s="693"/>
      <c r="B158" s="928" t="s">
        <v>2268</v>
      </c>
      <c r="C158" s="1446"/>
      <c r="D158" s="731"/>
      <c r="E158" s="731"/>
      <c r="F158" s="697"/>
      <c r="G158" s="729"/>
    </row>
    <row r="159" spans="1:7" ht="51">
      <c r="A159" s="693"/>
      <c r="B159" s="930" t="s">
        <v>2267</v>
      </c>
      <c r="C159" s="1448"/>
      <c r="D159" s="731"/>
      <c r="E159" s="731"/>
      <c r="F159" s="697"/>
      <c r="G159" s="729"/>
    </row>
    <row r="160" spans="1:7" ht="25.5">
      <c r="A160" s="693"/>
      <c r="B160" s="930" t="s">
        <v>2266</v>
      </c>
      <c r="C160" s="1448"/>
      <c r="D160" s="731"/>
      <c r="E160" s="731"/>
      <c r="F160" s="697"/>
      <c r="G160" s="729"/>
    </row>
    <row r="161" spans="1:7" ht="25.5">
      <c r="A161" s="693"/>
      <c r="B161" s="930" t="s">
        <v>2263</v>
      </c>
      <c r="C161" s="1448"/>
      <c r="D161" s="731"/>
      <c r="E161" s="731"/>
      <c r="F161" s="697"/>
      <c r="G161" s="729"/>
    </row>
    <row r="162" spans="1:7">
      <c r="A162" s="693"/>
      <c r="B162" s="926" t="s">
        <v>2265</v>
      </c>
      <c r="C162" s="1444"/>
      <c r="D162" s="731"/>
      <c r="E162" s="731"/>
      <c r="F162" s="697"/>
      <c r="G162" s="729"/>
    </row>
    <row r="163" spans="1:7" ht="51">
      <c r="A163" s="693"/>
      <c r="B163" s="926" t="s">
        <v>2264</v>
      </c>
      <c r="C163" s="1444"/>
      <c r="D163" s="731"/>
      <c r="E163" s="731"/>
      <c r="F163" s="697"/>
      <c r="G163" s="729"/>
    </row>
    <row r="164" spans="1:7" ht="25.5">
      <c r="A164" s="693"/>
      <c r="B164" s="930" t="s">
        <v>2263</v>
      </c>
      <c r="C164" s="1448"/>
      <c r="D164" s="731"/>
      <c r="E164" s="731"/>
      <c r="F164" s="697"/>
      <c r="G164" s="729"/>
    </row>
    <row r="165" spans="1:7" ht="38.25">
      <c r="A165" s="693"/>
      <c r="B165" s="926" t="s">
        <v>2262</v>
      </c>
      <c r="C165" s="1444"/>
      <c r="D165" s="731"/>
      <c r="E165" s="731"/>
      <c r="F165" s="697"/>
      <c r="G165" s="729"/>
    </row>
    <row r="166" spans="1:7">
      <c r="A166" s="693"/>
      <c r="B166" s="936"/>
      <c r="C166" s="1458"/>
      <c r="D166" s="731"/>
      <c r="E166" s="731"/>
      <c r="F166" s="697"/>
      <c r="G166" s="729"/>
    </row>
    <row r="167" spans="1:7">
      <c r="A167" s="693"/>
      <c r="B167" s="935" t="s">
        <v>2261</v>
      </c>
      <c r="C167" s="1457"/>
      <c r="D167" s="731"/>
      <c r="E167" s="731"/>
      <c r="F167" s="697"/>
      <c r="G167" s="729"/>
    </row>
    <row r="168" spans="1:7">
      <c r="A168" s="693"/>
      <c r="B168" s="936" t="s">
        <v>2260</v>
      </c>
      <c r="C168" s="1458"/>
      <c r="D168" s="731"/>
      <c r="E168" s="731"/>
      <c r="F168" s="697"/>
      <c r="G168" s="729"/>
    </row>
    <row r="169" spans="1:7">
      <c r="A169" s="693"/>
      <c r="B169" s="936" t="s">
        <v>2259</v>
      </c>
      <c r="C169" s="1458"/>
      <c r="D169" s="731"/>
      <c r="E169" s="731"/>
      <c r="F169" s="697"/>
      <c r="G169" s="729"/>
    </row>
    <row r="170" spans="1:7">
      <c r="A170" s="693"/>
      <c r="B170" s="936"/>
      <c r="C170" s="1458"/>
      <c r="D170" s="731"/>
      <c r="E170" s="731"/>
      <c r="F170" s="697"/>
      <c r="G170" s="729"/>
    </row>
    <row r="171" spans="1:7">
      <c r="A171" s="693">
        <f>COUNT($A$8:A169)+1</f>
        <v>3</v>
      </c>
      <c r="B171" s="937" t="s">
        <v>3416</v>
      </c>
      <c r="C171" s="1459"/>
      <c r="D171" s="731" t="s">
        <v>380</v>
      </c>
      <c r="E171" s="731">
        <v>2</v>
      </c>
      <c r="F171" s="697">
        <v>0</v>
      </c>
      <c r="G171" s="729">
        <f>F171*E171</f>
        <v>0</v>
      </c>
    </row>
    <row r="172" spans="1:7" ht="76.5">
      <c r="A172" s="693"/>
      <c r="B172" s="936" t="s">
        <v>3417</v>
      </c>
      <c r="C172" s="1458"/>
      <c r="D172" s="731"/>
      <c r="E172" s="731"/>
      <c r="F172" s="697"/>
      <c r="G172" s="729"/>
    </row>
    <row r="173" spans="1:7">
      <c r="A173" s="693"/>
      <c r="B173" s="936"/>
      <c r="C173" s="1458"/>
      <c r="D173" s="731"/>
      <c r="E173" s="731"/>
      <c r="F173" s="697"/>
      <c r="G173" s="729"/>
    </row>
    <row r="174" spans="1:7" ht="25.5">
      <c r="A174" s="693">
        <f>COUNT($A$8:A172)+1</f>
        <v>4</v>
      </c>
      <c r="B174" s="937" t="s">
        <v>2258</v>
      </c>
      <c r="C174" s="1459"/>
      <c r="D174" s="731" t="s">
        <v>296</v>
      </c>
      <c r="E174" s="731">
        <v>2</v>
      </c>
      <c r="F174" s="697">
        <v>0</v>
      </c>
      <c r="G174" s="729">
        <f>F174*E174</f>
        <v>0</v>
      </c>
    </row>
    <row r="175" spans="1:7">
      <c r="A175" s="693"/>
      <c r="B175" s="938" t="s">
        <v>2257</v>
      </c>
      <c r="C175" s="1460"/>
      <c r="D175" s="731"/>
      <c r="E175" s="731"/>
      <c r="F175" s="697"/>
      <c r="G175" s="729"/>
    </row>
    <row r="176" spans="1:7">
      <c r="A176" s="693"/>
      <c r="B176" s="939" t="s">
        <v>2125</v>
      </c>
      <c r="C176" s="1192"/>
      <c r="D176" s="731"/>
      <c r="E176" s="731"/>
      <c r="F176" s="697"/>
      <c r="G176" s="729"/>
    </row>
    <row r="177" spans="1:7">
      <c r="A177" s="693"/>
      <c r="B177" s="938" t="s">
        <v>2256</v>
      </c>
      <c r="C177" s="1460"/>
      <c r="D177" s="731"/>
      <c r="E177" s="731"/>
      <c r="F177" s="697"/>
      <c r="G177" s="729"/>
    </row>
    <row r="178" spans="1:7">
      <c r="A178" s="693"/>
      <c r="B178" s="938" t="s">
        <v>2255</v>
      </c>
      <c r="C178" s="1460"/>
      <c r="D178" s="731"/>
      <c r="E178" s="731"/>
      <c r="F178" s="697"/>
      <c r="G178" s="729"/>
    </row>
    <row r="179" spans="1:7">
      <c r="A179" s="693"/>
      <c r="B179" s="938" t="s">
        <v>2103</v>
      </c>
      <c r="C179" s="1460"/>
      <c r="D179" s="731"/>
      <c r="E179" s="731"/>
      <c r="F179" s="697"/>
      <c r="G179" s="729"/>
    </row>
    <row r="180" spans="1:7" ht="25.5">
      <c r="A180" s="693"/>
      <c r="B180" s="938" t="s">
        <v>2122</v>
      </c>
      <c r="C180" s="1460"/>
      <c r="D180" s="731"/>
      <c r="E180" s="731"/>
      <c r="F180" s="697"/>
      <c r="G180" s="729"/>
    </row>
    <row r="181" spans="1:7">
      <c r="A181" s="693"/>
      <c r="B181" s="938" t="s">
        <v>2254</v>
      </c>
      <c r="C181" s="1460"/>
      <c r="D181" s="731"/>
      <c r="E181" s="731"/>
      <c r="F181" s="697"/>
      <c r="G181" s="729"/>
    </row>
    <row r="182" spans="1:7">
      <c r="A182" s="702"/>
      <c r="B182" s="940"/>
      <c r="C182" s="1461"/>
      <c r="D182" s="704"/>
      <c r="E182" s="704"/>
      <c r="F182" s="705"/>
      <c r="G182" s="773"/>
    </row>
    <row r="183" spans="1:7" ht="13.5" thickBot="1">
      <c r="A183" s="707" t="s">
        <v>2253</v>
      </c>
      <c r="B183" s="708" t="s">
        <v>2252</v>
      </c>
      <c r="C183" s="1462"/>
      <c r="D183" s="709" t="s">
        <v>1424</v>
      </c>
      <c r="E183" s="710"/>
      <c r="F183" s="807"/>
      <c r="G183" s="711">
        <f>SUM(G24:G182)</f>
        <v>0</v>
      </c>
    </row>
    <row r="184" spans="1:7" s="945" customFormat="1" ht="13.5" thickTop="1">
      <c r="A184" s="941"/>
      <c r="B184" s="942"/>
      <c r="C184" s="1463"/>
      <c r="D184" s="943"/>
      <c r="E184" s="943"/>
      <c r="F184" s="871"/>
      <c r="G184" s="944"/>
    </row>
    <row r="185" spans="1:7" s="945" customFormat="1">
      <c r="A185" s="682" t="s">
        <v>2102</v>
      </c>
      <c r="B185" s="683" t="s">
        <v>2101</v>
      </c>
      <c r="C185" s="1440"/>
      <c r="D185" s="684"/>
      <c r="E185" s="685"/>
      <c r="F185" s="715"/>
      <c r="G185" s="686"/>
    </row>
    <row r="186" spans="1:7" s="945" customFormat="1">
      <c r="A186" s="903"/>
      <c r="B186" s="843"/>
      <c r="C186" s="1181"/>
      <c r="D186" s="731"/>
      <c r="E186" s="731"/>
      <c r="F186" s="697"/>
      <c r="G186" s="729"/>
    </row>
    <row r="187" spans="1:7" s="945" customFormat="1" ht="25.5">
      <c r="A187" s="946"/>
      <c r="B187" s="937" t="s">
        <v>2251</v>
      </c>
      <c r="C187" s="1251"/>
      <c r="D187" s="731"/>
      <c r="E187" s="731"/>
      <c r="F187" s="697"/>
      <c r="G187" s="729"/>
    </row>
    <row r="188" spans="1:7" s="945" customFormat="1" ht="39.75" customHeight="1">
      <c r="A188" s="946"/>
      <c r="B188" s="938" t="s">
        <v>2250</v>
      </c>
      <c r="C188" s="1252"/>
      <c r="D188" s="731"/>
      <c r="E188" s="731"/>
      <c r="F188" s="697"/>
      <c r="G188" s="729"/>
    </row>
    <row r="189" spans="1:7" s="945" customFormat="1">
      <c r="A189" s="946"/>
      <c r="B189" s="948"/>
      <c r="C189" s="1253"/>
      <c r="D189" s="731"/>
      <c r="E189" s="731"/>
      <c r="F189" s="697"/>
      <c r="G189" s="729"/>
    </row>
    <row r="190" spans="1:7" s="945" customFormat="1" ht="38.25">
      <c r="A190" s="946"/>
      <c r="B190" s="949" t="s">
        <v>2249</v>
      </c>
      <c r="C190" s="1254"/>
      <c r="D190" s="731"/>
      <c r="E190" s="731"/>
      <c r="F190" s="697"/>
      <c r="G190" s="729"/>
    </row>
    <row r="191" spans="1:7" s="945" customFormat="1" ht="395.25">
      <c r="A191" s="946"/>
      <c r="B191" s="948" t="s">
        <v>2248</v>
      </c>
      <c r="C191" s="1253"/>
      <c r="D191" s="731"/>
      <c r="E191" s="731"/>
      <c r="F191" s="697"/>
      <c r="G191" s="729"/>
    </row>
    <row r="192" spans="1:7" s="945" customFormat="1">
      <c r="A192" s="946"/>
      <c r="B192" s="948"/>
      <c r="C192" s="1253"/>
      <c r="D192" s="731"/>
      <c r="E192" s="731"/>
      <c r="F192" s="697"/>
      <c r="G192" s="729"/>
    </row>
    <row r="193" spans="1:7" s="945" customFormat="1" ht="14.25" customHeight="1">
      <c r="A193" s="950"/>
      <c r="B193" s="951" t="s">
        <v>2247</v>
      </c>
      <c r="C193" s="1255"/>
      <c r="D193" s="952"/>
      <c r="E193" s="952"/>
      <c r="F193" s="953"/>
      <c r="G193" s="954"/>
    </row>
    <row r="194" spans="1:7" s="945" customFormat="1">
      <c r="A194" s="450"/>
      <c r="B194" s="955"/>
      <c r="C194" s="1256"/>
      <c r="D194" s="731"/>
      <c r="E194" s="731"/>
      <c r="F194" s="697"/>
      <c r="G194" s="729"/>
    </row>
    <row r="195" spans="1:7" s="945" customFormat="1" ht="108.75" customHeight="1">
      <c r="A195" s="956"/>
      <c r="B195" s="938" t="s">
        <v>2246</v>
      </c>
      <c r="C195" s="1252"/>
      <c r="D195" s="731"/>
      <c r="E195" s="731"/>
      <c r="F195" s="697"/>
      <c r="G195" s="729"/>
    </row>
    <row r="196" spans="1:7" s="945" customFormat="1">
      <c r="A196" s="957"/>
      <c r="B196" s="939"/>
      <c r="C196" s="1257"/>
      <c r="D196" s="731"/>
      <c r="E196" s="731"/>
      <c r="F196" s="697"/>
      <c r="G196" s="729"/>
    </row>
    <row r="197" spans="1:7" s="945" customFormat="1" ht="25.5">
      <c r="A197" s="693">
        <f>COUNT($A$8:A195)+1</f>
        <v>5</v>
      </c>
      <c r="B197" s="958" t="s">
        <v>2245</v>
      </c>
      <c r="C197" s="1258"/>
      <c r="D197" s="731" t="s">
        <v>380</v>
      </c>
      <c r="E197" s="731">
        <v>1</v>
      </c>
      <c r="F197" s="697">
        <v>0</v>
      </c>
      <c r="G197" s="729">
        <f>F197*E197</f>
        <v>0</v>
      </c>
    </row>
    <row r="198" spans="1:7" s="945" customFormat="1" ht="25.5">
      <c r="A198" s="957"/>
      <c r="B198" s="874" t="s">
        <v>2244</v>
      </c>
      <c r="C198" s="1202"/>
      <c r="D198" s="731"/>
      <c r="E198" s="731"/>
      <c r="F198" s="697"/>
      <c r="G198" s="729"/>
    </row>
    <row r="199" spans="1:7" s="945" customFormat="1" ht="25.5">
      <c r="A199" s="675"/>
      <c r="B199" s="874" t="s">
        <v>2243</v>
      </c>
      <c r="C199" s="1202"/>
      <c r="D199" s="731"/>
      <c r="E199" s="731"/>
      <c r="F199" s="697"/>
      <c r="G199" s="729"/>
    </row>
    <row r="200" spans="1:7" s="945" customFormat="1" ht="51">
      <c r="A200" s="959"/>
      <c r="B200" s="843" t="s">
        <v>2242</v>
      </c>
      <c r="C200" s="1181"/>
      <c r="D200" s="731"/>
      <c r="E200" s="731"/>
      <c r="F200" s="697"/>
      <c r="G200" s="729"/>
    </row>
    <row r="201" spans="1:7" s="945" customFormat="1" ht="25.5">
      <c r="A201" s="675"/>
      <c r="B201" s="874" t="s">
        <v>2241</v>
      </c>
      <c r="C201" s="1202"/>
      <c r="D201" s="731"/>
      <c r="E201" s="731"/>
      <c r="F201" s="697"/>
      <c r="G201" s="729"/>
    </row>
    <row r="202" spans="1:7" s="945" customFormat="1" ht="25.5">
      <c r="A202" s="675"/>
      <c r="B202" s="874" t="s">
        <v>2240</v>
      </c>
      <c r="C202" s="1202"/>
      <c r="D202" s="731"/>
      <c r="E202" s="731"/>
      <c r="F202" s="697"/>
      <c r="G202" s="729"/>
    </row>
    <row r="203" spans="1:7" s="945" customFormat="1" ht="38.25">
      <c r="A203" s="675"/>
      <c r="B203" s="874" t="s">
        <v>2239</v>
      </c>
      <c r="C203" s="1202"/>
      <c r="D203" s="731"/>
      <c r="E203" s="731"/>
      <c r="F203" s="697"/>
      <c r="G203" s="729"/>
    </row>
    <row r="204" spans="1:7" s="945" customFormat="1" ht="25.5">
      <c r="A204" s="675"/>
      <c r="B204" s="874" t="s">
        <v>2238</v>
      </c>
      <c r="C204" s="1202"/>
      <c r="D204" s="731"/>
      <c r="E204" s="731"/>
      <c r="F204" s="697"/>
      <c r="G204" s="729"/>
    </row>
    <row r="205" spans="1:7" s="945" customFormat="1" ht="25.5">
      <c r="A205" s="675"/>
      <c r="B205" s="960" t="s">
        <v>2237</v>
      </c>
      <c r="C205" s="1259"/>
      <c r="D205" s="731"/>
      <c r="E205" s="731"/>
      <c r="F205" s="697"/>
      <c r="G205" s="729"/>
    </row>
    <row r="206" spans="1:7" s="945" customFormat="1" ht="25.5">
      <c r="A206" s="675"/>
      <c r="B206" s="960" t="s">
        <v>2236</v>
      </c>
      <c r="C206" s="1259"/>
      <c r="D206" s="731"/>
      <c r="E206" s="731"/>
      <c r="F206" s="697"/>
      <c r="G206" s="729"/>
    </row>
    <row r="207" spans="1:7" s="945" customFormat="1">
      <c r="A207" s="675"/>
      <c r="B207" s="874" t="s">
        <v>2235</v>
      </c>
      <c r="C207" s="1202"/>
      <c r="D207" s="731"/>
      <c r="E207" s="731"/>
      <c r="F207" s="697"/>
      <c r="G207" s="729"/>
    </row>
    <row r="208" spans="1:7" s="945" customFormat="1">
      <c r="A208" s="675"/>
      <c r="B208" s="874" t="s">
        <v>2234</v>
      </c>
      <c r="C208" s="1202"/>
      <c r="D208" s="731"/>
      <c r="E208" s="731"/>
      <c r="F208" s="697"/>
      <c r="G208" s="729"/>
    </row>
    <row r="209" spans="1:7" s="945" customFormat="1">
      <c r="A209" s="675"/>
      <c r="B209" s="874" t="s">
        <v>2233</v>
      </c>
      <c r="C209" s="1202"/>
      <c r="D209" s="731"/>
      <c r="E209" s="731"/>
      <c r="F209" s="697"/>
      <c r="G209" s="729"/>
    </row>
    <row r="210" spans="1:7" s="945" customFormat="1" ht="102">
      <c r="A210" s="956"/>
      <c r="B210" s="939" t="s">
        <v>2232</v>
      </c>
      <c r="C210" s="1257"/>
      <c r="D210" s="731"/>
      <c r="E210" s="731"/>
      <c r="F210" s="697"/>
      <c r="G210" s="729"/>
    </row>
    <row r="211" spans="1:7" s="945" customFormat="1" ht="38.25">
      <c r="A211" s="675"/>
      <c r="B211" s="841" t="s">
        <v>4155</v>
      </c>
      <c r="C211" s="1179"/>
      <c r="D211" s="731"/>
      <c r="E211" s="731"/>
      <c r="F211" s="697"/>
      <c r="G211" s="729"/>
    </row>
    <row r="212" spans="1:7" s="945" customFormat="1">
      <c r="A212" s="956"/>
      <c r="B212" s="938"/>
      <c r="C212" s="1252"/>
      <c r="D212" s="731"/>
      <c r="E212" s="731"/>
      <c r="F212" s="697"/>
      <c r="G212" s="729"/>
    </row>
    <row r="213" spans="1:7" s="945" customFormat="1" ht="63.75">
      <c r="A213" s="693">
        <f>COUNT($A$8:A211)+1</f>
        <v>6</v>
      </c>
      <c r="B213" s="961" t="s">
        <v>2231</v>
      </c>
      <c r="C213" s="1260"/>
      <c r="D213" s="731" t="s">
        <v>380</v>
      </c>
      <c r="E213" s="731">
        <v>1</v>
      </c>
      <c r="F213" s="697">
        <v>0</v>
      </c>
      <c r="G213" s="729">
        <f>F213*E213</f>
        <v>0</v>
      </c>
    </row>
    <row r="214" spans="1:7" s="945" customFormat="1">
      <c r="A214" s="946"/>
      <c r="B214" s="947"/>
      <c r="C214" s="1251"/>
      <c r="D214" s="731"/>
      <c r="E214" s="731"/>
      <c r="F214" s="697"/>
      <c r="G214" s="729"/>
    </row>
    <row r="215" spans="1:7" s="945" customFormat="1" ht="247.5" customHeight="1">
      <c r="A215" s="959"/>
      <c r="B215" s="843" t="s">
        <v>2230</v>
      </c>
      <c r="C215" s="1181"/>
      <c r="D215" s="731"/>
      <c r="E215" s="731"/>
      <c r="F215" s="697"/>
      <c r="G215" s="729"/>
    </row>
    <row r="216" spans="1:7" s="945" customFormat="1" ht="38.25">
      <c r="A216" s="693"/>
      <c r="B216" s="841" t="s">
        <v>2229</v>
      </c>
      <c r="C216" s="1179"/>
      <c r="D216" s="731"/>
      <c r="E216" s="731"/>
      <c r="F216" s="697"/>
      <c r="G216" s="729"/>
    </row>
    <row r="217" spans="1:7" s="945" customFormat="1">
      <c r="A217" s="946"/>
      <c r="B217" s="948"/>
      <c r="C217" s="1253"/>
      <c r="D217" s="731"/>
      <c r="E217" s="731"/>
      <c r="F217" s="697"/>
      <c r="G217" s="729"/>
    </row>
    <row r="218" spans="1:7" s="945" customFormat="1" ht="25.5">
      <c r="A218" s="693">
        <f>COUNT($A$8:A217)+1</f>
        <v>7</v>
      </c>
      <c r="B218" s="947" t="s">
        <v>2228</v>
      </c>
      <c r="C218" s="1251"/>
      <c r="D218" s="731" t="s">
        <v>380</v>
      </c>
      <c r="E218" s="731">
        <v>1</v>
      </c>
      <c r="F218" s="697">
        <v>0</v>
      </c>
      <c r="G218" s="729">
        <f>F218*E218</f>
        <v>0</v>
      </c>
    </row>
    <row r="219" spans="1:7" s="945" customFormat="1" ht="51">
      <c r="A219" s="946"/>
      <c r="B219" s="948" t="s">
        <v>2227</v>
      </c>
      <c r="C219" s="1253"/>
      <c r="D219" s="731"/>
      <c r="E219" s="731"/>
      <c r="F219" s="697"/>
      <c r="G219" s="729"/>
    </row>
    <row r="220" spans="1:7" s="945" customFormat="1">
      <c r="A220" s="946"/>
      <c r="B220" s="948"/>
      <c r="C220" s="1253"/>
      <c r="D220" s="731"/>
      <c r="E220" s="731"/>
      <c r="F220" s="697"/>
      <c r="G220" s="729"/>
    </row>
    <row r="221" spans="1:7" s="945" customFormat="1">
      <c r="A221" s="962"/>
      <c r="B221" s="963" t="s">
        <v>2226</v>
      </c>
      <c r="C221" s="1261"/>
      <c r="D221" s="964"/>
      <c r="E221" s="965"/>
      <c r="F221" s="953"/>
      <c r="G221" s="954"/>
    </row>
    <row r="222" spans="1:7" s="945" customFormat="1">
      <c r="A222" s="946"/>
      <c r="B222" s="960"/>
      <c r="C222" s="1259"/>
      <c r="D222" s="731"/>
      <c r="E222" s="731"/>
      <c r="F222" s="697"/>
      <c r="G222" s="729"/>
    </row>
    <row r="223" spans="1:7" s="945" customFormat="1" ht="25.5">
      <c r="A223" s="966"/>
      <c r="B223" s="967" t="s">
        <v>2225</v>
      </c>
      <c r="C223" s="1262"/>
      <c r="D223" s="968"/>
      <c r="E223" s="969"/>
      <c r="F223" s="970"/>
      <c r="G223" s="971"/>
    </row>
    <row r="224" spans="1:7" s="945" customFormat="1">
      <c r="A224" s="946"/>
      <c r="B224" s="948"/>
      <c r="C224" s="1253"/>
      <c r="D224" s="731"/>
      <c r="E224" s="731"/>
      <c r="F224" s="697"/>
      <c r="G224" s="729"/>
    </row>
    <row r="225" spans="1:7" s="945" customFormat="1">
      <c r="A225" s="693">
        <f>COUNT($A$8:A223)+1</f>
        <v>8</v>
      </c>
      <c r="B225" s="948" t="s">
        <v>2224</v>
      </c>
      <c r="C225" s="1253"/>
      <c r="D225" s="731" t="s">
        <v>296</v>
      </c>
      <c r="E225" s="731">
        <v>1</v>
      </c>
      <c r="F225" s="697">
        <v>0</v>
      </c>
      <c r="G225" s="729">
        <f>F225*E225</f>
        <v>0</v>
      </c>
    </row>
    <row r="226" spans="1:7" s="945" customFormat="1" ht="369.75">
      <c r="A226" s="946"/>
      <c r="B226" s="948" t="s">
        <v>2223</v>
      </c>
      <c r="C226" s="1253"/>
      <c r="D226" s="731"/>
      <c r="E226" s="731"/>
      <c r="F226" s="697"/>
      <c r="G226" s="729"/>
    </row>
    <row r="227" spans="1:7" s="945" customFormat="1" ht="382.5">
      <c r="A227" s="946"/>
      <c r="B227" s="948" t="s">
        <v>2222</v>
      </c>
      <c r="C227" s="1253"/>
      <c r="D227" s="731"/>
      <c r="E227" s="731"/>
      <c r="F227" s="697"/>
      <c r="G227" s="729"/>
    </row>
    <row r="228" spans="1:7" s="945" customFormat="1" ht="89.25">
      <c r="A228" s="946"/>
      <c r="B228" s="938" t="s">
        <v>2221</v>
      </c>
      <c r="C228" s="1252"/>
      <c r="D228" s="731"/>
      <c r="E228" s="731"/>
      <c r="F228" s="697"/>
      <c r="G228" s="729"/>
    </row>
    <row r="229" spans="1:7" s="945" customFormat="1">
      <c r="A229" s="937"/>
      <c r="B229" s="938" t="s">
        <v>2197</v>
      </c>
      <c r="C229" s="1252"/>
      <c r="D229" s="731"/>
      <c r="E229" s="731"/>
      <c r="F229" s="697"/>
      <c r="G229" s="729"/>
    </row>
    <row r="230" spans="1:7" s="945" customFormat="1">
      <c r="A230" s="937"/>
      <c r="B230" s="938" t="s">
        <v>2220</v>
      </c>
      <c r="C230" s="1252"/>
      <c r="D230" s="731"/>
      <c r="E230" s="731"/>
      <c r="F230" s="697"/>
      <c r="G230" s="729"/>
    </row>
    <row r="231" spans="1:7" s="945" customFormat="1">
      <c r="A231" s="937"/>
      <c r="B231" s="844" t="s">
        <v>2219</v>
      </c>
      <c r="C231" s="1182"/>
      <c r="D231" s="731"/>
      <c r="E231" s="731"/>
      <c r="F231" s="697"/>
      <c r="G231" s="729"/>
    </row>
    <row r="232" spans="1:7" s="945" customFormat="1">
      <c r="A232" s="937"/>
      <c r="B232" s="938" t="s">
        <v>2218</v>
      </c>
      <c r="C232" s="1252"/>
      <c r="D232" s="731"/>
      <c r="E232" s="731"/>
      <c r="F232" s="697"/>
      <c r="G232" s="729"/>
    </row>
    <row r="233" spans="1:7" s="945" customFormat="1">
      <c r="A233" s="946"/>
      <c r="B233" s="938" t="s">
        <v>2217</v>
      </c>
      <c r="C233" s="1252"/>
      <c r="D233" s="731"/>
      <c r="E233" s="731"/>
      <c r="F233" s="697"/>
      <c r="G233" s="729"/>
    </row>
    <row r="234" spans="1:7" s="945" customFormat="1">
      <c r="A234" s="937"/>
      <c r="B234" s="938" t="s">
        <v>2216</v>
      </c>
      <c r="C234" s="1252"/>
      <c r="D234" s="731"/>
      <c r="E234" s="731"/>
      <c r="F234" s="697"/>
      <c r="G234" s="729"/>
    </row>
    <row r="235" spans="1:7" s="945" customFormat="1">
      <c r="A235" s="937"/>
      <c r="B235" s="938" t="s">
        <v>2215</v>
      </c>
      <c r="C235" s="1252"/>
      <c r="D235" s="731"/>
      <c r="E235" s="731"/>
      <c r="F235" s="697"/>
      <c r="G235" s="729"/>
    </row>
    <row r="236" spans="1:7" s="945" customFormat="1">
      <c r="A236" s="937"/>
      <c r="B236" s="844" t="s">
        <v>2214</v>
      </c>
      <c r="C236" s="1182"/>
      <c r="D236" s="731"/>
      <c r="E236" s="731"/>
      <c r="F236" s="697"/>
      <c r="G236" s="729"/>
    </row>
    <row r="237" spans="1:7" s="945" customFormat="1">
      <c r="A237" s="937"/>
      <c r="B237" s="844" t="s">
        <v>2213</v>
      </c>
      <c r="C237" s="1182"/>
      <c r="D237" s="731"/>
      <c r="E237" s="731"/>
      <c r="F237" s="697"/>
      <c r="G237" s="729"/>
    </row>
    <row r="238" spans="1:7" s="945" customFormat="1">
      <c r="A238" s="946"/>
      <c r="B238" s="938" t="s">
        <v>2212</v>
      </c>
      <c r="C238" s="1252"/>
      <c r="D238" s="731"/>
      <c r="E238" s="731"/>
      <c r="F238" s="697"/>
      <c r="G238" s="729"/>
    </row>
    <row r="239" spans="1:7" s="945" customFormat="1">
      <c r="A239" s="946"/>
      <c r="B239" s="938" t="s">
        <v>2211</v>
      </c>
      <c r="C239" s="1252"/>
      <c r="D239" s="731"/>
      <c r="E239" s="731"/>
      <c r="F239" s="697"/>
      <c r="G239" s="729"/>
    </row>
    <row r="240" spans="1:7" s="945" customFormat="1">
      <c r="A240" s="946"/>
      <c r="B240" s="938" t="s">
        <v>2192</v>
      </c>
      <c r="C240" s="1252"/>
      <c r="D240" s="731"/>
      <c r="E240" s="731"/>
      <c r="F240" s="697"/>
      <c r="G240" s="729"/>
    </row>
    <row r="241" spans="1:7" s="945" customFormat="1">
      <c r="A241" s="949"/>
      <c r="B241" s="938" t="s">
        <v>2210</v>
      </c>
      <c r="C241" s="1252"/>
      <c r="D241" s="731"/>
      <c r="E241" s="731"/>
      <c r="F241" s="697"/>
      <c r="G241" s="729"/>
    </row>
    <row r="242" spans="1:7" s="945" customFormat="1">
      <c r="A242" s="949"/>
      <c r="B242" s="844" t="s">
        <v>2209</v>
      </c>
      <c r="C242" s="1182"/>
      <c r="D242" s="731"/>
      <c r="E242" s="731"/>
      <c r="F242" s="697"/>
      <c r="G242" s="729"/>
    </row>
    <row r="243" spans="1:7" s="945" customFormat="1">
      <c r="A243" s="946"/>
      <c r="B243" s="938" t="s">
        <v>2190</v>
      </c>
      <c r="C243" s="1252"/>
      <c r="D243" s="731"/>
      <c r="E243" s="731"/>
      <c r="F243" s="697"/>
      <c r="G243" s="729"/>
    </row>
    <row r="244" spans="1:7" s="945" customFormat="1" ht="38.25">
      <c r="A244" s="946"/>
      <c r="B244" s="960" t="s">
        <v>2208</v>
      </c>
      <c r="C244" s="1259"/>
      <c r="D244" s="731"/>
      <c r="E244" s="731"/>
      <c r="F244" s="697"/>
      <c r="G244" s="729"/>
    </row>
    <row r="245" spans="1:7" s="945" customFormat="1">
      <c r="A245" s="946"/>
      <c r="B245" s="938" t="s">
        <v>2207</v>
      </c>
      <c r="C245" s="1252"/>
      <c r="D245" s="731"/>
      <c r="E245" s="731"/>
      <c r="F245" s="697"/>
      <c r="G245" s="729"/>
    </row>
    <row r="246" spans="1:7" s="945" customFormat="1">
      <c r="A246" s="946"/>
      <c r="B246" s="844"/>
      <c r="C246" s="1182"/>
      <c r="D246" s="731"/>
      <c r="E246" s="731"/>
      <c r="F246" s="697"/>
      <c r="G246" s="729"/>
    </row>
    <row r="247" spans="1:7" s="945" customFormat="1" ht="25.5">
      <c r="A247" s="693">
        <f>COUNT($A$8:A245)+1</f>
        <v>9</v>
      </c>
      <c r="B247" s="844" t="s">
        <v>2206</v>
      </c>
      <c r="C247" s="1182"/>
      <c r="D247" s="731" t="s">
        <v>296</v>
      </c>
      <c r="E247" s="731">
        <v>1</v>
      </c>
      <c r="F247" s="697">
        <v>0</v>
      </c>
      <c r="G247" s="729">
        <f>F247*E247</f>
        <v>0</v>
      </c>
    </row>
    <row r="248" spans="1:7" s="945" customFormat="1" ht="153">
      <c r="A248" s="946"/>
      <c r="B248" s="938" t="s">
        <v>2205</v>
      </c>
      <c r="C248" s="1252"/>
      <c r="D248" s="731"/>
      <c r="E248" s="731"/>
      <c r="F248" s="697"/>
      <c r="G248" s="729"/>
    </row>
    <row r="249" spans="1:7" s="945" customFormat="1" ht="63.75">
      <c r="A249" s="946"/>
      <c r="B249" s="844" t="s">
        <v>2204</v>
      </c>
      <c r="C249" s="1182"/>
      <c r="D249" s="731"/>
      <c r="E249" s="731"/>
      <c r="F249" s="697"/>
      <c r="G249" s="729"/>
    </row>
    <row r="250" spans="1:7" s="945" customFormat="1" ht="25.5">
      <c r="A250" s="946"/>
      <c r="B250" s="844" t="s">
        <v>2203</v>
      </c>
      <c r="C250" s="1182"/>
      <c r="D250" s="731"/>
      <c r="E250" s="731"/>
      <c r="F250" s="697"/>
      <c r="G250" s="729"/>
    </row>
    <row r="251" spans="1:7" s="945" customFormat="1">
      <c r="A251" s="946"/>
      <c r="B251" s="844" t="s">
        <v>2202</v>
      </c>
      <c r="C251" s="1182"/>
      <c r="D251" s="731"/>
      <c r="E251" s="731"/>
      <c r="F251" s="697"/>
      <c r="G251" s="729"/>
    </row>
    <row r="252" spans="1:7" s="945" customFormat="1">
      <c r="A252" s="972"/>
      <c r="B252" s="973"/>
      <c r="C252" s="1263"/>
      <c r="D252" s="731"/>
      <c r="E252" s="731"/>
      <c r="F252" s="697"/>
      <c r="G252" s="729"/>
    </row>
    <row r="253" spans="1:7" s="945" customFormat="1" ht="38.25">
      <c r="A253" s="693">
        <f>COUNT($A$8:A251)+1</f>
        <v>10</v>
      </c>
      <c r="B253" s="874" t="s">
        <v>2201</v>
      </c>
      <c r="C253" s="1202"/>
      <c r="D253" s="731" t="s">
        <v>296</v>
      </c>
      <c r="E253" s="731">
        <v>4</v>
      </c>
      <c r="F253" s="697">
        <v>0</v>
      </c>
      <c r="G253" s="729">
        <f>F253*E253</f>
        <v>0</v>
      </c>
    </row>
    <row r="254" spans="1:7" s="945" customFormat="1">
      <c r="A254" s="903"/>
      <c r="B254" s="974"/>
      <c r="C254" s="1264"/>
      <c r="D254" s="731"/>
      <c r="E254" s="731"/>
      <c r="F254" s="697"/>
      <c r="G254" s="729"/>
    </row>
    <row r="255" spans="1:7" s="945" customFormat="1">
      <c r="A255" s="975"/>
      <c r="B255" s="976" t="s">
        <v>2200</v>
      </c>
      <c r="C255" s="1265"/>
      <c r="D255" s="969"/>
      <c r="E255" s="969"/>
      <c r="F255" s="970"/>
      <c r="G255" s="971"/>
    </row>
    <row r="256" spans="1:7" s="945" customFormat="1">
      <c r="A256" s="949"/>
      <c r="B256" s="938"/>
      <c r="C256" s="1252"/>
      <c r="D256" s="731"/>
      <c r="E256" s="731"/>
      <c r="F256" s="697"/>
      <c r="G256" s="729"/>
    </row>
    <row r="257" spans="1:7" s="945" customFormat="1">
      <c r="A257" s="693">
        <f>COUNT($A$8:A255)+1</f>
        <v>11</v>
      </c>
      <c r="B257" s="938" t="s">
        <v>2199</v>
      </c>
      <c r="C257" s="1252"/>
      <c r="D257" s="731" t="s">
        <v>296</v>
      </c>
      <c r="E257" s="731">
        <v>1</v>
      </c>
      <c r="F257" s="697">
        <v>0</v>
      </c>
      <c r="G257" s="729">
        <f>F257*E257</f>
        <v>0</v>
      </c>
    </row>
    <row r="258" spans="1:7" s="945" customFormat="1" ht="344.25">
      <c r="A258" s="949"/>
      <c r="B258" s="938" t="s">
        <v>2198</v>
      </c>
      <c r="C258" s="1252"/>
      <c r="D258" s="731"/>
      <c r="E258" s="731"/>
      <c r="F258" s="697"/>
      <c r="G258" s="729"/>
    </row>
    <row r="259" spans="1:7" s="945" customFormat="1">
      <c r="A259" s="949"/>
      <c r="B259" s="938" t="s">
        <v>2197</v>
      </c>
      <c r="C259" s="1252"/>
      <c r="D259" s="731"/>
      <c r="E259" s="731"/>
      <c r="F259" s="697"/>
      <c r="G259" s="729"/>
    </row>
    <row r="260" spans="1:7" s="945" customFormat="1">
      <c r="A260" s="949"/>
      <c r="B260" s="938" t="s">
        <v>2196</v>
      </c>
      <c r="C260" s="1252"/>
      <c r="D260" s="731"/>
      <c r="E260" s="731"/>
      <c r="F260" s="697"/>
      <c r="G260" s="729"/>
    </row>
    <row r="261" spans="1:7" s="945" customFormat="1">
      <c r="A261" s="949"/>
      <c r="B261" s="938" t="s">
        <v>2195</v>
      </c>
      <c r="C261" s="1252"/>
      <c r="D261" s="731"/>
      <c r="E261" s="731"/>
      <c r="F261" s="697"/>
      <c r="G261" s="729"/>
    </row>
    <row r="262" spans="1:7" s="945" customFormat="1">
      <c r="A262" s="949"/>
      <c r="B262" s="938" t="s">
        <v>2194</v>
      </c>
      <c r="C262" s="1252"/>
      <c r="D262" s="731"/>
      <c r="E262" s="731"/>
      <c r="F262" s="697"/>
      <c r="G262" s="729"/>
    </row>
    <row r="263" spans="1:7" s="945" customFormat="1">
      <c r="A263" s="949"/>
      <c r="B263" s="938" t="s">
        <v>2193</v>
      </c>
      <c r="C263" s="1252"/>
      <c r="D263" s="731"/>
      <c r="E263" s="731"/>
      <c r="F263" s="697"/>
      <c r="G263" s="729"/>
    </row>
    <row r="264" spans="1:7" s="945" customFormat="1">
      <c r="A264" s="949"/>
      <c r="B264" s="938" t="s">
        <v>2192</v>
      </c>
      <c r="C264" s="1252"/>
      <c r="D264" s="731"/>
      <c r="E264" s="731"/>
      <c r="F264" s="697"/>
      <c r="G264" s="729"/>
    </row>
    <row r="265" spans="1:7" s="945" customFormat="1">
      <c r="A265" s="949"/>
      <c r="B265" s="938" t="s">
        <v>2191</v>
      </c>
      <c r="C265" s="1252"/>
      <c r="D265" s="731"/>
      <c r="E265" s="731"/>
      <c r="F265" s="697"/>
      <c r="G265" s="729"/>
    </row>
    <row r="266" spans="1:7" s="945" customFormat="1">
      <c r="A266" s="949"/>
      <c r="B266" s="938" t="s">
        <v>2180</v>
      </c>
      <c r="C266" s="1252"/>
      <c r="D266" s="731"/>
      <c r="E266" s="731"/>
      <c r="F266" s="697"/>
      <c r="G266" s="729"/>
    </row>
    <row r="267" spans="1:7" s="945" customFormat="1">
      <c r="A267" s="946"/>
      <c r="B267" s="938" t="s">
        <v>2190</v>
      </c>
      <c r="C267" s="1252"/>
      <c r="D267" s="731"/>
      <c r="E267" s="731"/>
      <c r="F267" s="697"/>
      <c r="G267" s="729"/>
    </row>
    <row r="268" spans="1:7" s="945" customFormat="1" ht="38.25">
      <c r="A268" s="949"/>
      <c r="B268" s="938" t="s">
        <v>2189</v>
      </c>
      <c r="C268" s="1252"/>
      <c r="D268" s="731"/>
      <c r="E268" s="731"/>
      <c r="F268" s="697"/>
      <c r="G268" s="729"/>
    </row>
    <row r="269" spans="1:7" s="945" customFormat="1">
      <c r="A269" s="949"/>
      <c r="B269" s="938" t="s">
        <v>2188</v>
      </c>
      <c r="C269" s="1252"/>
      <c r="D269" s="731"/>
      <c r="E269" s="731"/>
      <c r="F269" s="697"/>
      <c r="G269" s="729"/>
    </row>
    <row r="270" spans="1:7" s="945" customFormat="1">
      <c r="A270" s="949"/>
      <c r="B270" s="938"/>
      <c r="C270" s="1252"/>
      <c r="D270" s="731"/>
      <c r="E270" s="731"/>
      <c r="F270" s="697"/>
      <c r="G270" s="729"/>
    </row>
    <row r="271" spans="1:7" s="945" customFormat="1" ht="51">
      <c r="A271" s="693">
        <f>COUNT($A$8:A269)+1</f>
        <v>12</v>
      </c>
      <c r="B271" s="939" t="s">
        <v>2187</v>
      </c>
      <c r="C271" s="1257"/>
      <c r="D271" s="731" t="s">
        <v>296</v>
      </c>
      <c r="E271" s="731">
        <v>1</v>
      </c>
      <c r="F271" s="697">
        <v>0</v>
      </c>
      <c r="G271" s="729">
        <f>F271*E271</f>
        <v>0</v>
      </c>
    </row>
    <row r="272" spans="1:7" s="945" customFormat="1">
      <c r="A272" s="977"/>
      <c r="B272" s="939"/>
      <c r="C272" s="1257"/>
      <c r="D272" s="731"/>
      <c r="E272" s="731"/>
      <c r="F272" s="697"/>
      <c r="G272" s="729"/>
    </row>
    <row r="273" spans="1:7" s="945" customFormat="1" ht="38.25">
      <c r="A273" s="693">
        <f>COUNT($A$8:A271)+1</f>
        <v>13</v>
      </c>
      <c r="B273" s="939" t="s">
        <v>2186</v>
      </c>
      <c r="C273" s="1257"/>
      <c r="D273" s="731" t="s">
        <v>296</v>
      </c>
      <c r="E273" s="731">
        <v>1</v>
      </c>
      <c r="F273" s="697">
        <v>0</v>
      </c>
      <c r="G273" s="729">
        <f>F273*E273</f>
        <v>0</v>
      </c>
    </row>
    <row r="274" spans="1:7" s="945" customFormat="1">
      <c r="A274" s="949"/>
      <c r="B274" s="938"/>
      <c r="C274" s="1252"/>
      <c r="D274" s="731"/>
      <c r="E274" s="731"/>
      <c r="F274" s="697"/>
      <c r="G274" s="729"/>
    </row>
    <row r="275" spans="1:7" s="945" customFormat="1">
      <c r="A275" s="975"/>
      <c r="B275" s="976" t="s">
        <v>2185</v>
      </c>
      <c r="C275" s="1265"/>
      <c r="D275" s="969"/>
      <c r="E275" s="969"/>
      <c r="F275" s="970"/>
      <c r="G275" s="971"/>
    </row>
    <row r="276" spans="1:7" s="945" customFormat="1">
      <c r="A276" s="949"/>
      <c r="B276" s="938"/>
      <c r="C276" s="1252"/>
      <c r="D276" s="731"/>
      <c r="E276" s="731"/>
      <c r="F276" s="697"/>
      <c r="G276" s="729"/>
    </row>
    <row r="277" spans="1:7" s="945" customFormat="1" ht="25.5">
      <c r="A277" s="693">
        <f>COUNT($A$8:A275)+1</f>
        <v>14</v>
      </c>
      <c r="B277" s="938" t="s">
        <v>2175</v>
      </c>
      <c r="C277" s="1252"/>
      <c r="D277" s="731" t="s">
        <v>296</v>
      </c>
      <c r="E277" s="731">
        <v>1</v>
      </c>
      <c r="F277" s="697">
        <v>0</v>
      </c>
      <c r="G277" s="729">
        <f>F277*E277</f>
        <v>0</v>
      </c>
    </row>
    <row r="278" spans="1:7" s="945" customFormat="1">
      <c r="A278" s="949"/>
      <c r="B278" s="938"/>
      <c r="C278" s="1252"/>
      <c r="D278" s="731"/>
      <c r="E278" s="731"/>
      <c r="F278" s="697"/>
      <c r="G278" s="729"/>
    </row>
    <row r="279" spans="1:7" s="945" customFormat="1" ht="153">
      <c r="A279" s="949"/>
      <c r="B279" s="938" t="s">
        <v>2174</v>
      </c>
      <c r="C279" s="1252"/>
      <c r="D279" s="731"/>
      <c r="E279" s="731"/>
      <c r="F279" s="697"/>
      <c r="G279" s="729"/>
    </row>
    <row r="280" spans="1:7" s="945" customFormat="1">
      <c r="A280" s="949"/>
      <c r="B280" s="938" t="s">
        <v>2173</v>
      </c>
      <c r="C280" s="1252"/>
      <c r="D280" s="731"/>
      <c r="E280" s="731"/>
      <c r="F280" s="697"/>
      <c r="G280" s="729"/>
    </row>
    <row r="281" spans="1:7" s="945" customFormat="1">
      <c r="A281" s="949"/>
      <c r="B281" s="938" t="s">
        <v>2184</v>
      </c>
      <c r="C281" s="1252"/>
      <c r="D281" s="731"/>
      <c r="E281" s="731"/>
      <c r="F281" s="697"/>
      <c r="G281" s="729"/>
    </row>
    <row r="282" spans="1:7" s="945" customFormat="1">
      <c r="A282" s="949"/>
      <c r="B282" s="938" t="s">
        <v>2183</v>
      </c>
      <c r="C282" s="1252"/>
      <c r="D282" s="731"/>
      <c r="E282" s="731"/>
      <c r="F282" s="697"/>
      <c r="G282" s="729"/>
    </row>
    <row r="283" spans="1:7" s="945" customFormat="1">
      <c r="A283" s="949"/>
      <c r="B283" s="938" t="s">
        <v>2182</v>
      </c>
      <c r="C283" s="1252"/>
      <c r="D283" s="731"/>
      <c r="E283" s="731"/>
      <c r="F283" s="697"/>
      <c r="G283" s="729"/>
    </row>
    <row r="284" spans="1:7" s="945" customFormat="1">
      <c r="A284" s="949"/>
      <c r="B284" s="938" t="s">
        <v>2181</v>
      </c>
      <c r="C284" s="1252"/>
      <c r="D284" s="731"/>
      <c r="E284" s="731"/>
      <c r="F284" s="697"/>
      <c r="G284" s="729"/>
    </row>
    <row r="285" spans="1:7" s="945" customFormat="1">
      <c r="A285" s="949"/>
      <c r="B285" s="938" t="s">
        <v>2180</v>
      </c>
      <c r="C285" s="1252"/>
      <c r="D285" s="731"/>
      <c r="E285" s="731"/>
      <c r="F285" s="697"/>
      <c r="G285" s="729"/>
    </row>
    <row r="286" spans="1:7" s="945" customFormat="1">
      <c r="A286" s="946"/>
      <c r="B286" s="938" t="s">
        <v>2168</v>
      </c>
      <c r="C286" s="1252"/>
      <c r="D286" s="731"/>
      <c r="E286" s="731"/>
      <c r="F286" s="697"/>
      <c r="G286" s="729"/>
    </row>
    <row r="287" spans="1:7" s="945" customFormat="1" ht="25.5">
      <c r="A287" s="946"/>
      <c r="B287" s="938" t="s">
        <v>2179</v>
      </c>
      <c r="C287" s="1252"/>
      <c r="D287" s="731"/>
      <c r="E287" s="731"/>
      <c r="F287" s="697"/>
      <c r="G287" s="729"/>
    </row>
    <row r="288" spans="1:7" s="945" customFormat="1">
      <c r="A288" s="949"/>
      <c r="B288" s="938" t="s">
        <v>2178</v>
      </c>
      <c r="C288" s="1252"/>
      <c r="D288" s="731"/>
      <c r="E288" s="731"/>
      <c r="F288" s="697"/>
      <c r="G288" s="729"/>
    </row>
    <row r="289" spans="1:7" s="945" customFormat="1">
      <c r="A289" s="946"/>
      <c r="B289" s="948"/>
      <c r="C289" s="1253"/>
      <c r="D289" s="731"/>
      <c r="E289" s="731"/>
      <c r="F289" s="697"/>
      <c r="G289" s="729"/>
    </row>
    <row r="290" spans="1:7" s="945" customFormat="1" ht="38.25">
      <c r="A290" s="693">
        <f>COUNT($A$8:A288)+1</f>
        <v>15</v>
      </c>
      <c r="B290" s="873" t="s">
        <v>2177</v>
      </c>
      <c r="C290" s="1201"/>
      <c r="D290" s="731" t="s">
        <v>296</v>
      </c>
      <c r="E290" s="731">
        <v>1</v>
      </c>
      <c r="F290" s="697">
        <v>0</v>
      </c>
      <c r="G290" s="729">
        <f>F290*E290</f>
        <v>0</v>
      </c>
    </row>
    <row r="291" spans="1:7" s="945" customFormat="1">
      <c r="A291" s="946"/>
      <c r="B291" s="844"/>
      <c r="C291" s="1182"/>
      <c r="D291" s="731"/>
      <c r="E291" s="731"/>
      <c r="F291" s="697"/>
      <c r="G291" s="729"/>
    </row>
    <row r="292" spans="1:7" s="945" customFormat="1">
      <c r="A292" s="975"/>
      <c r="B292" s="978" t="s">
        <v>2176</v>
      </c>
      <c r="C292" s="1266"/>
      <c r="D292" s="968"/>
      <c r="E292" s="969"/>
      <c r="F292" s="970"/>
      <c r="G292" s="971"/>
    </row>
    <row r="293" spans="1:7" s="945" customFormat="1">
      <c r="A293" s="949"/>
      <c r="B293" s="844"/>
      <c r="C293" s="1182"/>
      <c r="D293" s="731"/>
      <c r="E293" s="731"/>
      <c r="F293" s="697"/>
      <c r="G293" s="729"/>
    </row>
    <row r="294" spans="1:7" s="945" customFormat="1" ht="25.5">
      <c r="A294" s="693">
        <f>COUNT($A$8:A292)+1</f>
        <v>16</v>
      </c>
      <c r="B294" s="938" t="s">
        <v>2175</v>
      </c>
      <c r="C294" s="1252"/>
      <c r="D294" s="731" t="s">
        <v>296</v>
      </c>
      <c r="E294" s="731">
        <v>1</v>
      </c>
      <c r="F294" s="697">
        <v>0</v>
      </c>
      <c r="G294" s="729">
        <f>F294*E294</f>
        <v>0</v>
      </c>
    </row>
    <row r="295" spans="1:7" s="945" customFormat="1">
      <c r="A295" s="949"/>
      <c r="B295" s="938"/>
      <c r="C295" s="1252"/>
      <c r="D295" s="731"/>
      <c r="E295" s="731"/>
      <c r="F295" s="697"/>
      <c r="G295" s="729"/>
    </row>
    <row r="296" spans="1:7" s="945" customFormat="1" ht="153">
      <c r="A296" s="949"/>
      <c r="B296" s="938" t="s">
        <v>2174</v>
      </c>
      <c r="C296" s="1252"/>
      <c r="D296" s="731"/>
      <c r="E296" s="731"/>
      <c r="F296" s="697"/>
      <c r="G296" s="729"/>
    </row>
    <row r="297" spans="1:7" s="945" customFormat="1">
      <c r="A297" s="949"/>
      <c r="B297" s="938" t="s">
        <v>2173</v>
      </c>
      <c r="C297" s="1252"/>
      <c r="D297" s="731"/>
      <c r="E297" s="731"/>
      <c r="F297" s="697"/>
      <c r="G297" s="729"/>
    </row>
    <row r="298" spans="1:7" s="945" customFormat="1">
      <c r="A298" s="949"/>
      <c r="B298" s="938" t="s">
        <v>2172</v>
      </c>
      <c r="C298" s="1252"/>
      <c r="D298" s="731"/>
      <c r="E298" s="731"/>
      <c r="F298" s="697"/>
      <c r="G298" s="729"/>
    </row>
    <row r="299" spans="1:7" s="945" customFormat="1">
      <c r="A299" s="949"/>
      <c r="B299" s="938" t="s">
        <v>2171</v>
      </c>
      <c r="C299" s="1252"/>
      <c r="D299" s="731"/>
      <c r="E299" s="731"/>
      <c r="F299" s="697"/>
      <c r="G299" s="729"/>
    </row>
    <row r="300" spans="1:7" s="945" customFormat="1">
      <c r="A300" s="949"/>
      <c r="B300" s="938" t="s">
        <v>2170</v>
      </c>
      <c r="C300" s="1252"/>
      <c r="D300" s="731"/>
      <c r="E300" s="731"/>
      <c r="F300" s="697"/>
      <c r="G300" s="729"/>
    </row>
    <row r="301" spans="1:7" s="945" customFormat="1">
      <c r="A301" s="949"/>
      <c r="B301" s="938" t="s">
        <v>2169</v>
      </c>
      <c r="C301" s="1252"/>
      <c r="D301" s="731"/>
      <c r="E301" s="731"/>
      <c r="F301" s="697"/>
      <c r="G301" s="729"/>
    </row>
    <row r="302" spans="1:7" s="945" customFormat="1">
      <c r="A302" s="946"/>
      <c r="B302" s="938" t="s">
        <v>2168</v>
      </c>
      <c r="C302" s="1252"/>
      <c r="D302" s="731"/>
      <c r="E302" s="731"/>
      <c r="F302" s="697"/>
      <c r="G302" s="729"/>
    </row>
    <row r="303" spans="1:7" s="945" customFormat="1" ht="25.5">
      <c r="A303" s="946"/>
      <c r="B303" s="938" t="s">
        <v>2167</v>
      </c>
      <c r="C303" s="1252"/>
      <c r="D303" s="731"/>
      <c r="E303" s="731"/>
      <c r="F303" s="697"/>
      <c r="G303" s="729"/>
    </row>
    <row r="304" spans="1:7" s="945" customFormat="1">
      <c r="A304" s="949"/>
      <c r="B304" s="938" t="s">
        <v>2166</v>
      </c>
      <c r="C304" s="1252"/>
      <c r="D304" s="731"/>
      <c r="E304" s="731"/>
      <c r="F304" s="697"/>
      <c r="G304" s="729"/>
    </row>
    <row r="305" spans="1:7" s="945" customFormat="1">
      <c r="A305" s="946"/>
      <c r="B305" s="844"/>
      <c r="C305" s="1182"/>
      <c r="D305" s="731"/>
      <c r="E305" s="731"/>
      <c r="F305" s="697"/>
      <c r="G305" s="729"/>
    </row>
    <row r="306" spans="1:7" s="945" customFormat="1" ht="38.25">
      <c r="A306" s="693">
        <f>COUNT($A$8:A304)+1</f>
        <v>17</v>
      </c>
      <c r="B306" s="873" t="s">
        <v>2165</v>
      </c>
      <c r="C306" s="1201"/>
      <c r="D306" s="731" t="s">
        <v>296</v>
      </c>
      <c r="E306" s="731">
        <v>1</v>
      </c>
      <c r="F306" s="697">
        <v>0</v>
      </c>
      <c r="G306" s="729">
        <f>F306*E306</f>
        <v>0</v>
      </c>
    </row>
    <row r="307" spans="1:7" s="945" customFormat="1">
      <c r="A307" s="972"/>
      <c r="B307" s="979"/>
      <c r="C307" s="1267"/>
      <c r="D307" s="731"/>
      <c r="E307" s="731"/>
      <c r="F307" s="697"/>
      <c r="G307" s="729"/>
    </row>
    <row r="308" spans="1:7" s="945" customFormat="1">
      <c r="A308" s="962"/>
      <c r="B308" s="980" t="s">
        <v>2164</v>
      </c>
      <c r="C308" s="1268"/>
      <c r="D308" s="964"/>
      <c r="E308" s="965"/>
      <c r="F308" s="953"/>
      <c r="G308" s="954"/>
    </row>
    <row r="309" spans="1:7" s="945" customFormat="1">
      <c r="A309" s="946"/>
      <c r="B309" s="938"/>
      <c r="C309" s="1252"/>
      <c r="D309" s="731"/>
      <c r="E309" s="731"/>
      <c r="F309" s="697"/>
      <c r="G309" s="729"/>
    </row>
    <row r="310" spans="1:7" s="945" customFormat="1">
      <c r="A310" s="966"/>
      <c r="B310" s="976" t="s">
        <v>2163</v>
      </c>
      <c r="C310" s="1265"/>
      <c r="D310" s="968"/>
      <c r="E310" s="969"/>
      <c r="F310" s="970"/>
      <c r="G310" s="971"/>
    </row>
    <row r="311" spans="1:7" s="945" customFormat="1">
      <c r="A311" s="946"/>
      <c r="B311" s="938"/>
      <c r="C311" s="1252"/>
      <c r="D311" s="731"/>
      <c r="E311" s="731"/>
      <c r="F311" s="697"/>
      <c r="G311" s="729"/>
    </row>
    <row r="312" spans="1:7" s="945" customFormat="1" ht="165.75">
      <c r="A312" s="693">
        <f>COUNT($A$8:A310)+1</f>
        <v>18</v>
      </c>
      <c r="B312" s="938" t="s">
        <v>2162</v>
      </c>
      <c r="C312" s="1252"/>
      <c r="D312" s="731" t="s">
        <v>296</v>
      </c>
      <c r="E312" s="731">
        <v>1</v>
      </c>
      <c r="F312" s="697">
        <v>0</v>
      </c>
      <c r="G312" s="729">
        <f>F312*E312</f>
        <v>0</v>
      </c>
    </row>
    <row r="313" spans="1:7" s="945" customFormat="1">
      <c r="A313" s="946"/>
      <c r="B313" s="938" t="s">
        <v>2161</v>
      </c>
      <c r="C313" s="1252"/>
      <c r="D313" s="731"/>
      <c r="E313" s="731"/>
      <c r="F313" s="697"/>
      <c r="G313" s="729"/>
    </row>
    <row r="314" spans="1:7" s="945" customFormat="1" ht="127.5">
      <c r="A314" s="946"/>
      <c r="B314" s="844" t="s">
        <v>2160</v>
      </c>
      <c r="C314" s="1182"/>
      <c r="D314" s="731"/>
      <c r="E314" s="731"/>
      <c r="F314" s="697"/>
      <c r="G314" s="729"/>
    </row>
    <row r="315" spans="1:7" s="945" customFormat="1">
      <c r="A315" s="946"/>
      <c r="B315" s="938"/>
      <c r="C315" s="1252"/>
      <c r="D315" s="731"/>
      <c r="E315" s="731"/>
      <c r="F315" s="697"/>
      <c r="G315" s="729"/>
    </row>
    <row r="316" spans="1:7" s="945" customFormat="1">
      <c r="A316" s="946"/>
      <c r="B316" s="844" t="s">
        <v>2159</v>
      </c>
      <c r="C316" s="1182"/>
      <c r="D316" s="731"/>
      <c r="E316" s="731"/>
      <c r="F316" s="697"/>
      <c r="G316" s="729"/>
    </row>
    <row r="317" spans="1:7" s="945" customFormat="1">
      <c r="A317" s="946"/>
      <c r="B317" s="844"/>
      <c r="C317" s="1182"/>
      <c r="D317" s="731"/>
      <c r="E317" s="731"/>
      <c r="F317" s="697"/>
      <c r="G317" s="729"/>
    </row>
    <row r="318" spans="1:7" s="945" customFormat="1" ht="38.25">
      <c r="A318" s="946"/>
      <c r="B318" s="938" t="s">
        <v>2158</v>
      </c>
      <c r="C318" s="1252"/>
      <c r="D318" s="731"/>
      <c r="E318" s="731"/>
      <c r="F318" s="697"/>
      <c r="G318" s="729"/>
    </row>
    <row r="319" spans="1:7" s="945" customFormat="1">
      <c r="A319" s="946"/>
      <c r="B319" s="844"/>
      <c r="C319" s="1182"/>
      <c r="D319" s="731"/>
      <c r="E319" s="731"/>
      <c r="F319" s="697"/>
      <c r="G319" s="729"/>
    </row>
    <row r="320" spans="1:7" s="945" customFormat="1" ht="25.5">
      <c r="A320" s="946"/>
      <c r="B320" s="844" t="s">
        <v>2157</v>
      </c>
      <c r="C320" s="1182"/>
      <c r="D320" s="731"/>
      <c r="E320" s="731"/>
      <c r="F320" s="697"/>
      <c r="G320" s="729"/>
    </row>
    <row r="321" spans="1:7" s="945" customFormat="1">
      <c r="A321" s="946"/>
      <c r="B321" s="938"/>
      <c r="C321" s="1252"/>
      <c r="D321" s="731"/>
      <c r="E321" s="731"/>
      <c r="F321" s="697"/>
      <c r="G321" s="729"/>
    </row>
    <row r="322" spans="1:7" s="945" customFormat="1" ht="25.5">
      <c r="A322" s="946"/>
      <c r="B322" s="844" t="s">
        <v>2156</v>
      </c>
      <c r="C322" s="1182"/>
      <c r="D322" s="731"/>
      <c r="E322" s="731"/>
      <c r="F322" s="697"/>
      <c r="G322" s="729"/>
    </row>
    <row r="323" spans="1:7" s="945" customFormat="1">
      <c r="A323" s="946"/>
      <c r="B323" s="844"/>
      <c r="C323" s="1182"/>
      <c r="D323" s="731"/>
      <c r="E323" s="731"/>
      <c r="F323" s="697"/>
      <c r="G323" s="729"/>
    </row>
    <row r="324" spans="1:7" s="945" customFormat="1" ht="140.25">
      <c r="A324" s="946"/>
      <c r="B324" s="844" t="s">
        <v>2155</v>
      </c>
      <c r="C324" s="1182"/>
      <c r="D324" s="731"/>
      <c r="E324" s="731"/>
      <c r="F324" s="697"/>
      <c r="G324" s="729"/>
    </row>
    <row r="325" spans="1:7" s="945" customFormat="1">
      <c r="A325" s="946"/>
      <c r="B325" s="844" t="s">
        <v>2154</v>
      </c>
      <c r="C325" s="1182"/>
      <c r="D325" s="731"/>
      <c r="E325" s="731"/>
      <c r="F325" s="697"/>
      <c r="G325" s="729"/>
    </row>
    <row r="326" spans="1:7" s="945" customFormat="1">
      <c r="A326" s="946"/>
      <c r="B326" s="844" t="s">
        <v>2153</v>
      </c>
      <c r="C326" s="1182"/>
      <c r="D326" s="731"/>
      <c r="E326" s="731"/>
      <c r="F326" s="697"/>
      <c r="G326" s="729"/>
    </row>
    <row r="327" spans="1:7" s="945" customFormat="1">
      <c r="A327" s="946"/>
      <c r="B327" s="844" t="s">
        <v>2152</v>
      </c>
      <c r="C327" s="1182"/>
      <c r="D327" s="731"/>
      <c r="E327" s="731"/>
      <c r="F327" s="697"/>
      <c r="G327" s="729"/>
    </row>
    <row r="328" spans="1:7" s="945" customFormat="1">
      <c r="A328" s="937"/>
      <c r="B328" s="938" t="s">
        <v>2151</v>
      </c>
      <c r="C328" s="1252"/>
      <c r="D328" s="731"/>
      <c r="E328" s="731"/>
      <c r="F328" s="697"/>
      <c r="G328" s="729"/>
    </row>
    <row r="329" spans="1:7" s="945" customFormat="1">
      <c r="A329" s="946"/>
      <c r="B329" s="938" t="s">
        <v>2150</v>
      </c>
      <c r="C329" s="1252"/>
      <c r="D329" s="731"/>
      <c r="E329" s="731"/>
      <c r="F329" s="697"/>
      <c r="G329" s="729"/>
    </row>
    <row r="330" spans="1:7" s="945" customFormat="1">
      <c r="A330" s="946"/>
      <c r="B330" s="938"/>
      <c r="C330" s="1252"/>
      <c r="D330" s="731"/>
      <c r="E330" s="731"/>
      <c r="F330" s="697"/>
      <c r="G330" s="729"/>
    </row>
    <row r="331" spans="1:7" s="945" customFormat="1" ht="89.25">
      <c r="A331" s="946"/>
      <c r="B331" s="938" t="s">
        <v>2149</v>
      </c>
      <c r="C331" s="1252"/>
      <c r="D331" s="731"/>
      <c r="E331" s="731"/>
      <c r="F331" s="697"/>
      <c r="G331" s="729"/>
    </row>
    <row r="332" spans="1:7" s="945" customFormat="1">
      <c r="A332" s="946"/>
      <c r="B332" s="938" t="s">
        <v>2148</v>
      </c>
      <c r="C332" s="1252"/>
      <c r="D332" s="731"/>
      <c r="E332" s="731"/>
      <c r="F332" s="697"/>
      <c r="G332" s="729"/>
    </row>
    <row r="333" spans="1:7" s="945" customFormat="1">
      <c r="A333" s="972"/>
      <c r="B333" s="981" t="s">
        <v>2147</v>
      </c>
      <c r="C333" s="1269"/>
      <c r="D333" s="731"/>
      <c r="E333" s="731"/>
      <c r="F333" s="697"/>
      <c r="G333" s="729"/>
    </row>
    <row r="334" spans="1:7" s="945" customFormat="1">
      <c r="A334" s="937"/>
      <c r="B334" s="938" t="s">
        <v>2146</v>
      </c>
      <c r="C334" s="1252"/>
      <c r="D334" s="731"/>
      <c r="E334" s="731"/>
      <c r="F334" s="697"/>
      <c r="G334" s="729"/>
    </row>
    <row r="335" spans="1:7" s="945" customFormat="1">
      <c r="A335" s="946"/>
      <c r="B335" s="938" t="s">
        <v>2145</v>
      </c>
      <c r="C335" s="1252"/>
      <c r="D335" s="731"/>
      <c r="E335" s="731"/>
      <c r="F335" s="697"/>
      <c r="G335" s="729"/>
    </row>
    <row r="336" spans="1:7" s="945" customFormat="1">
      <c r="A336" s="946"/>
      <c r="B336" s="938" t="s">
        <v>2144</v>
      </c>
      <c r="C336" s="1252"/>
      <c r="D336" s="731"/>
      <c r="E336" s="731"/>
      <c r="F336" s="697"/>
      <c r="G336" s="729"/>
    </row>
    <row r="337" spans="1:7" s="945" customFormat="1">
      <c r="A337" s="946"/>
      <c r="B337" s="938" t="s">
        <v>2133</v>
      </c>
      <c r="C337" s="1252"/>
      <c r="D337" s="731"/>
      <c r="E337" s="731"/>
      <c r="F337" s="697"/>
      <c r="G337" s="729"/>
    </row>
    <row r="338" spans="1:7" s="945" customFormat="1">
      <c r="A338" s="946"/>
      <c r="B338" s="938"/>
      <c r="C338" s="1252"/>
      <c r="D338" s="731"/>
      <c r="E338" s="731"/>
      <c r="F338" s="697"/>
      <c r="G338" s="729"/>
    </row>
    <row r="339" spans="1:7" s="945" customFormat="1">
      <c r="A339" s="946"/>
      <c r="B339" s="938" t="s">
        <v>2143</v>
      </c>
      <c r="C339" s="1252"/>
      <c r="D339" s="731"/>
      <c r="E339" s="731"/>
      <c r="F339" s="697"/>
      <c r="G339" s="729"/>
    </row>
    <row r="340" spans="1:7" s="945" customFormat="1">
      <c r="A340" s="946"/>
      <c r="B340" s="938"/>
      <c r="C340" s="1252"/>
      <c r="D340" s="731"/>
      <c r="E340" s="731"/>
      <c r="F340" s="697"/>
      <c r="G340" s="729"/>
    </row>
    <row r="341" spans="1:7" s="945" customFormat="1" ht="25.5">
      <c r="A341" s="946"/>
      <c r="B341" s="938" t="s">
        <v>2142</v>
      </c>
      <c r="C341" s="1252"/>
      <c r="D341" s="731"/>
      <c r="E341" s="731"/>
      <c r="F341" s="697"/>
      <c r="G341" s="729"/>
    </row>
    <row r="342" spans="1:7" s="945" customFormat="1">
      <c r="A342" s="946"/>
      <c r="B342" s="938" t="s">
        <v>2141</v>
      </c>
      <c r="C342" s="1252"/>
      <c r="D342" s="731"/>
      <c r="E342" s="731"/>
      <c r="F342" s="697"/>
      <c r="G342" s="729"/>
    </row>
    <row r="343" spans="1:7" s="945" customFormat="1">
      <c r="A343" s="946"/>
      <c r="B343" s="938"/>
      <c r="C343" s="1252"/>
      <c r="D343" s="731"/>
      <c r="E343" s="731"/>
      <c r="F343" s="697"/>
      <c r="G343" s="729"/>
    </row>
    <row r="344" spans="1:7" s="945" customFormat="1" ht="114.75">
      <c r="A344" s="693">
        <f>COUNT($A$8:A341)+1</f>
        <v>19</v>
      </c>
      <c r="B344" s="948" t="s">
        <v>2131</v>
      </c>
      <c r="C344" s="1253"/>
      <c r="D344" s="731" t="s">
        <v>296</v>
      </c>
      <c r="E344" s="731">
        <v>1</v>
      </c>
      <c r="F344" s="697">
        <v>0</v>
      </c>
      <c r="G344" s="729">
        <f>F344*E344</f>
        <v>0</v>
      </c>
    </row>
    <row r="345" spans="1:7" s="945" customFormat="1" ht="25.5">
      <c r="A345" s="946"/>
      <c r="B345" s="948" t="s">
        <v>2140</v>
      </c>
      <c r="C345" s="1253"/>
      <c r="D345" s="731"/>
      <c r="E345" s="731"/>
      <c r="F345" s="697"/>
      <c r="G345" s="729"/>
    </row>
    <row r="346" spans="1:7" s="945" customFormat="1">
      <c r="A346" s="903"/>
      <c r="B346" s="974"/>
      <c r="C346" s="1264"/>
      <c r="D346" s="731"/>
      <c r="E346" s="731"/>
      <c r="F346" s="697"/>
      <c r="G346" s="729"/>
    </row>
    <row r="347" spans="1:7" s="945" customFormat="1">
      <c r="A347" s="966"/>
      <c r="B347" s="976" t="s">
        <v>2139</v>
      </c>
      <c r="C347" s="1265"/>
      <c r="D347" s="968"/>
      <c r="E347" s="969"/>
      <c r="F347" s="970"/>
      <c r="G347" s="971"/>
    </row>
    <row r="348" spans="1:7" s="945" customFormat="1">
      <c r="A348" s="946"/>
      <c r="B348" s="938"/>
      <c r="C348" s="1252"/>
      <c r="D348" s="731"/>
      <c r="E348" s="731"/>
      <c r="F348" s="697"/>
      <c r="G348" s="729"/>
    </row>
    <row r="349" spans="1:7" s="945" customFormat="1" ht="38.25">
      <c r="A349" s="693">
        <f>COUNT($A$8:A347)+1</f>
        <v>20</v>
      </c>
      <c r="B349" s="948" t="s">
        <v>2138</v>
      </c>
      <c r="C349" s="1253"/>
      <c r="D349" s="731" t="s">
        <v>296</v>
      </c>
      <c r="E349" s="731">
        <v>1</v>
      </c>
      <c r="F349" s="697">
        <v>0</v>
      </c>
      <c r="G349" s="729">
        <f>F349*E349</f>
        <v>0</v>
      </c>
    </row>
    <row r="350" spans="1:7" s="945" customFormat="1">
      <c r="A350" s="982"/>
      <c r="B350" s="983" t="s">
        <v>2137</v>
      </c>
      <c r="C350" s="1270"/>
      <c r="D350" s="731"/>
      <c r="E350" s="731"/>
      <c r="F350" s="697"/>
      <c r="G350" s="729"/>
    </row>
    <row r="351" spans="1:7" s="945" customFormat="1">
      <c r="A351" s="984"/>
      <c r="B351" s="939" t="s">
        <v>2136</v>
      </c>
      <c r="C351" s="1257"/>
      <c r="D351" s="731"/>
      <c r="E351" s="731"/>
      <c r="F351" s="697"/>
      <c r="G351" s="729"/>
    </row>
    <row r="352" spans="1:7" s="945" customFormat="1">
      <c r="A352" s="937"/>
      <c r="B352" s="938" t="s">
        <v>2135</v>
      </c>
      <c r="C352" s="1252"/>
      <c r="D352" s="731"/>
      <c r="E352" s="731"/>
      <c r="F352" s="697"/>
      <c r="G352" s="729"/>
    </row>
    <row r="353" spans="1:7" s="945" customFormat="1">
      <c r="A353" s="946"/>
      <c r="B353" s="938" t="s">
        <v>2134</v>
      </c>
      <c r="C353" s="1252"/>
      <c r="D353" s="731"/>
      <c r="E353" s="731"/>
      <c r="F353" s="697"/>
      <c r="G353" s="729"/>
    </row>
    <row r="354" spans="1:7" s="945" customFormat="1">
      <c r="A354" s="946"/>
      <c r="B354" s="948" t="s">
        <v>2133</v>
      </c>
      <c r="C354" s="1253"/>
      <c r="D354" s="731"/>
      <c r="E354" s="731"/>
      <c r="F354" s="697"/>
      <c r="G354" s="729"/>
    </row>
    <row r="355" spans="1:7" s="945" customFormat="1" ht="25.5">
      <c r="A355" s="946"/>
      <c r="B355" s="844" t="s">
        <v>2122</v>
      </c>
      <c r="C355" s="1182"/>
      <c r="D355" s="731"/>
      <c r="E355" s="731"/>
      <c r="F355" s="697"/>
      <c r="G355" s="729"/>
    </row>
    <row r="356" spans="1:7" s="945" customFormat="1">
      <c r="A356" s="693"/>
      <c r="B356" s="844" t="s">
        <v>2132</v>
      </c>
      <c r="C356" s="1182"/>
      <c r="D356" s="731"/>
      <c r="E356" s="731"/>
      <c r="F356" s="697"/>
      <c r="G356" s="729"/>
    </row>
    <row r="357" spans="1:7" s="945" customFormat="1">
      <c r="A357" s="693"/>
      <c r="B357" s="844"/>
      <c r="C357" s="1182"/>
      <c r="D357" s="731"/>
      <c r="E357" s="731"/>
      <c r="F357" s="697"/>
      <c r="G357" s="729"/>
    </row>
    <row r="358" spans="1:7" s="945" customFormat="1" ht="114.75">
      <c r="A358" s="693">
        <f>COUNT($A$8:A355)+1</f>
        <v>21</v>
      </c>
      <c r="B358" s="948" t="s">
        <v>2131</v>
      </c>
      <c r="C358" s="1253"/>
      <c r="D358" s="731" t="s">
        <v>296</v>
      </c>
      <c r="E358" s="731">
        <v>1</v>
      </c>
      <c r="F358" s="697">
        <v>0</v>
      </c>
      <c r="G358" s="729">
        <f>F358*E358</f>
        <v>0</v>
      </c>
    </row>
    <row r="359" spans="1:7" s="945" customFormat="1" ht="25.5">
      <c r="A359" s="946"/>
      <c r="B359" s="948" t="s">
        <v>2130</v>
      </c>
      <c r="C359" s="1253"/>
      <c r="D359" s="731"/>
      <c r="E359" s="731"/>
      <c r="F359" s="697"/>
      <c r="G359" s="729"/>
    </row>
    <row r="360" spans="1:7" s="945" customFormat="1">
      <c r="A360" s="946"/>
      <c r="B360" s="948"/>
      <c r="C360" s="1253"/>
      <c r="D360" s="731"/>
      <c r="E360" s="731"/>
      <c r="F360" s="697"/>
      <c r="G360" s="729"/>
    </row>
    <row r="361" spans="1:7" s="945" customFormat="1" ht="25.5">
      <c r="A361" s="693">
        <f>COUNT($A$8:A359)+1</f>
        <v>22</v>
      </c>
      <c r="B361" s="873" t="s">
        <v>2129</v>
      </c>
      <c r="C361" s="1201"/>
      <c r="D361" s="731" t="s">
        <v>296</v>
      </c>
      <c r="E361" s="731">
        <v>1</v>
      </c>
      <c r="F361" s="697">
        <v>0</v>
      </c>
      <c r="G361" s="729">
        <f>F361*E361</f>
        <v>0</v>
      </c>
    </row>
    <row r="362" spans="1:7" s="945" customFormat="1">
      <c r="A362" s="946"/>
      <c r="B362" s="938"/>
      <c r="C362" s="1252"/>
      <c r="D362" s="731"/>
      <c r="E362" s="731"/>
      <c r="F362" s="697"/>
      <c r="G362" s="729"/>
    </row>
    <row r="363" spans="1:7" s="945" customFormat="1" ht="25.5">
      <c r="A363" s="693">
        <f>COUNT($A$8:A362)+1</f>
        <v>23</v>
      </c>
      <c r="B363" s="937" t="s">
        <v>2128</v>
      </c>
      <c r="C363" s="1271"/>
      <c r="D363" s="731" t="s">
        <v>296</v>
      </c>
      <c r="E363" s="731">
        <v>1</v>
      </c>
      <c r="F363" s="697">
        <v>0</v>
      </c>
      <c r="G363" s="729">
        <f>F363*E363</f>
        <v>0</v>
      </c>
    </row>
    <row r="364" spans="1:7" s="945" customFormat="1">
      <c r="A364" s="946"/>
      <c r="B364" s="938" t="s">
        <v>2126</v>
      </c>
      <c r="C364" s="1252"/>
      <c r="D364" s="731"/>
      <c r="E364" s="731"/>
      <c r="F364" s="697"/>
      <c r="G364" s="729"/>
    </row>
    <row r="365" spans="1:7" s="945" customFormat="1">
      <c r="A365" s="985"/>
      <c r="B365" s="939" t="s">
        <v>2125</v>
      </c>
      <c r="C365" s="1257"/>
      <c r="D365" s="731"/>
      <c r="E365" s="731"/>
      <c r="F365" s="697"/>
      <c r="G365" s="729"/>
    </row>
    <row r="366" spans="1:7" s="945" customFormat="1">
      <c r="A366" s="946"/>
      <c r="B366" s="938" t="s">
        <v>2124</v>
      </c>
      <c r="C366" s="1252"/>
      <c r="D366" s="731"/>
      <c r="E366" s="731"/>
      <c r="F366" s="697"/>
      <c r="G366" s="729"/>
    </row>
    <row r="367" spans="1:7" s="945" customFormat="1">
      <c r="A367" s="949"/>
      <c r="B367" s="938" t="s">
        <v>2123</v>
      </c>
      <c r="C367" s="1252"/>
      <c r="D367" s="731"/>
      <c r="E367" s="731"/>
      <c r="F367" s="697"/>
      <c r="G367" s="729"/>
    </row>
    <row r="368" spans="1:7" s="945" customFormat="1">
      <c r="A368" s="946"/>
      <c r="B368" s="938" t="s">
        <v>2103</v>
      </c>
      <c r="C368" s="1252"/>
      <c r="D368" s="731"/>
      <c r="E368" s="731"/>
      <c r="F368" s="697"/>
      <c r="G368" s="729"/>
    </row>
    <row r="369" spans="1:7" s="945" customFormat="1" ht="25.5">
      <c r="A369" s="949"/>
      <c r="B369" s="938" t="s">
        <v>2122</v>
      </c>
      <c r="C369" s="1252"/>
      <c r="D369" s="731"/>
      <c r="E369" s="731"/>
      <c r="F369" s="697"/>
      <c r="G369" s="729"/>
    </row>
    <row r="370" spans="1:7" s="945" customFormat="1">
      <c r="A370" s="946"/>
      <c r="B370" s="938" t="s">
        <v>2121</v>
      </c>
      <c r="C370" s="1252"/>
      <c r="D370" s="731"/>
      <c r="E370" s="731"/>
      <c r="F370" s="697"/>
      <c r="G370" s="729"/>
    </row>
    <row r="371" spans="1:7" s="945" customFormat="1">
      <c r="A371" s="949"/>
      <c r="B371" s="938"/>
      <c r="C371" s="1252"/>
      <c r="D371" s="731"/>
      <c r="E371" s="731"/>
      <c r="F371" s="697"/>
      <c r="G371" s="729"/>
    </row>
    <row r="372" spans="1:7" s="945" customFormat="1" ht="25.5">
      <c r="A372" s="693">
        <f>COUNT($A$8:A371)+1</f>
        <v>24</v>
      </c>
      <c r="B372" s="947" t="s">
        <v>2127</v>
      </c>
      <c r="C372" s="1251"/>
      <c r="D372" s="731" t="s">
        <v>296</v>
      </c>
      <c r="E372" s="731">
        <v>1</v>
      </c>
      <c r="F372" s="697">
        <v>0</v>
      </c>
      <c r="G372" s="729">
        <f>F372*E372</f>
        <v>0</v>
      </c>
    </row>
    <row r="373" spans="1:7" s="945" customFormat="1">
      <c r="A373" s="946"/>
      <c r="B373" s="938" t="s">
        <v>2126</v>
      </c>
      <c r="C373" s="1252"/>
      <c r="D373" s="731"/>
      <c r="E373" s="731"/>
      <c r="F373" s="697"/>
      <c r="G373" s="729"/>
    </row>
    <row r="374" spans="1:7" s="945" customFormat="1">
      <c r="A374" s="972"/>
      <c r="B374" s="939" t="s">
        <v>2125</v>
      </c>
      <c r="C374" s="1257"/>
      <c r="D374" s="731"/>
      <c r="E374" s="731"/>
      <c r="F374" s="697"/>
      <c r="G374" s="729"/>
    </row>
    <row r="375" spans="1:7" s="945" customFormat="1">
      <c r="A375" s="946"/>
      <c r="B375" s="938" t="s">
        <v>2124</v>
      </c>
      <c r="C375" s="1252"/>
      <c r="D375" s="731"/>
      <c r="E375" s="731"/>
      <c r="F375" s="697"/>
      <c r="G375" s="729"/>
    </row>
    <row r="376" spans="1:7" s="945" customFormat="1">
      <c r="A376" s="946"/>
      <c r="B376" s="938" t="s">
        <v>2123</v>
      </c>
      <c r="C376" s="1252"/>
      <c r="D376" s="731"/>
      <c r="E376" s="731"/>
      <c r="F376" s="697"/>
      <c r="G376" s="729"/>
    </row>
    <row r="377" spans="1:7" s="945" customFormat="1">
      <c r="A377" s="946"/>
      <c r="B377" s="938" t="s">
        <v>2103</v>
      </c>
      <c r="C377" s="1252"/>
      <c r="D377" s="731"/>
      <c r="E377" s="731"/>
      <c r="F377" s="697"/>
      <c r="G377" s="729"/>
    </row>
    <row r="378" spans="1:7" s="945" customFormat="1" ht="25.5">
      <c r="A378" s="946"/>
      <c r="B378" s="938" t="s">
        <v>2122</v>
      </c>
      <c r="C378" s="1252"/>
      <c r="D378" s="731"/>
      <c r="E378" s="731"/>
      <c r="F378" s="697"/>
      <c r="G378" s="729"/>
    </row>
    <row r="379" spans="1:7" s="945" customFormat="1">
      <c r="A379" s="946"/>
      <c r="B379" s="938" t="s">
        <v>2121</v>
      </c>
      <c r="C379" s="1252"/>
      <c r="D379" s="731"/>
      <c r="E379" s="731"/>
      <c r="F379" s="697"/>
      <c r="G379" s="729"/>
    </row>
    <row r="380" spans="1:7" s="945" customFormat="1">
      <c r="A380" s="946"/>
      <c r="B380" s="938"/>
      <c r="C380" s="1252"/>
      <c r="D380" s="731"/>
      <c r="E380" s="731"/>
      <c r="F380" s="697"/>
      <c r="G380" s="729"/>
    </row>
    <row r="381" spans="1:7" s="945" customFormat="1" ht="25.5">
      <c r="A381" s="986"/>
      <c r="B381" s="987" t="s">
        <v>2120</v>
      </c>
      <c r="C381" s="1272"/>
      <c r="D381" s="965"/>
      <c r="E381" s="965"/>
      <c r="F381" s="953"/>
      <c r="G381" s="954"/>
    </row>
    <row r="382" spans="1:7" s="945" customFormat="1">
      <c r="A382" s="946"/>
      <c r="B382" s="844"/>
      <c r="C382" s="1182"/>
      <c r="D382" s="731"/>
      <c r="E382" s="731"/>
      <c r="F382" s="697"/>
      <c r="G382" s="729"/>
    </row>
    <row r="383" spans="1:7" s="945" customFormat="1" ht="114.75">
      <c r="A383" s="946"/>
      <c r="B383" s="844" t="s">
        <v>2119</v>
      </c>
      <c r="C383" s="1182"/>
      <c r="D383" s="731"/>
      <c r="E383" s="731"/>
      <c r="F383" s="697"/>
      <c r="G383" s="729"/>
    </row>
    <row r="384" spans="1:7" s="945" customFormat="1">
      <c r="A384" s="937"/>
      <c r="B384" s="938" t="s">
        <v>2118</v>
      </c>
      <c r="C384" s="1252"/>
      <c r="D384" s="731"/>
      <c r="E384" s="731"/>
      <c r="F384" s="697"/>
      <c r="G384" s="729"/>
    </row>
    <row r="385" spans="1:7" s="945" customFormat="1" ht="76.5">
      <c r="A385" s="982"/>
      <c r="B385" s="938" t="s">
        <v>2117</v>
      </c>
      <c r="C385" s="1252"/>
      <c r="D385" s="731"/>
      <c r="E385" s="731"/>
      <c r="F385" s="697"/>
      <c r="G385" s="729"/>
    </row>
    <row r="386" spans="1:7" s="945" customFormat="1">
      <c r="A386" s="937"/>
      <c r="B386" s="938" t="s">
        <v>2116</v>
      </c>
      <c r="C386" s="1252"/>
      <c r="D386" s="731"/>
      <c r="E386" s="731"/>
      <c r="F386" s="697"/>
      <c r="G386" s="729"/>
    </row>
    <row r="387" spans="1:7" s="945" customFormat="1" ht="38.25">
      <c r="A387" s="946"/>
      <c r="B387" s="960" t="s">
        <v>2115</v>
      </c>
      <c r="C387" s="1259"/>
      <c r="D387" s="731"/>
      <c r="E387" s="731"/>
      <c r="F387" s="697"/>
      <c r="G387" s="729"/>
    </row>
    <row r="388" spans="1:7" s="945" customFormat="1" ht="25.5">
      <c r="A388" s="693">
        <f>COUNT($A$8:A386)+1</f>
        <v>25</v>
      </c>
      <c r="B388" s="938" t="s">
        <v>2114</v>
      </c>
      <c r="C388" s="1252"/>
      <c r="D388" s="731" t="s">
        <v>380</v>
      </c>
      <c r="E388" s="731">
        <v>1</v>
      </c>
      <c r="F388" s="697">
        <v>0</v>
      </c>
      <c r="G388" s="729">
        <f>F388*E388</f>
        <v>0</v>
      </c>
    </row>
    <row r="389" spans="1:7" s="945" customFormat="1">
      <c r="A389" s="946"/>
      <c r="B389" s="938"/>
      <c r="C389" s="1252"/>
      <c r="D389" s="731"/>
      <c r="E389" s="731"/>
      <c r="F389" s="697"/>
      <c r="G389" s="729"/>
    </row>
    <row r="390" spans="1:7" s="945" customFormat="1">
      <c r="A390" s="988"/>
      <c r="B390" s="987" t="s">
        <v>2113</v>
      </c>
      <c r="C390" s="1272"/>
      <c r="D390" s="964"/>
      <c r="E390" s="965"/>
      <c r="F390" s="989"/>
      <c r="G390" s="990"/>
    </row>
    <row r="391" spans="1:7" s="945" customFormat="1">
      <c r="A391" s="946"/>
      <c r="B391" s="938"/>
      <c r="C391" s="1252"/>
      <c r="D391" s="731"/>
      <c r="E391" s="731"/>
      <c r="F391" s="697"/>
      <c r="G391" s="729"/>
    </row>
    <row r="392" spans="1:7" s="945" customFormat="1" ht="63.75">
      <c r="A392" s="693">
        <f>COUNT($A$8:A390)+1</f>
        <v>26</v>
      </c>
      <c r="B392" s="841" t="s">
        <v>2112</v>
      </c>
      <c r="C392" s="1179"/>
      <c r="D392" s="731" t="s">
        <v>380</v>
      </c>
      <c r="E392" s="731">
        <v>1</v>
      </c>
      <c r="F392" s="697">
        <v>0</v>
      </c>
      <c r="G392" s="729">
        <f>F392*E392</f>
        <v>0</v>
      </c>
    </row>
    <row r="393" spans="1:7" s="945" customFormat="1">
      <c r="A393" s="949"/>
      <c r="B393" s="938"/>
      <c r="C393" s="1252"/>
      <c r="D393" s="731"/>
      <c r="E393" s="731"/>
      <c r="F393" s="697"/>
      <c r="G393" s="729"/>
    </row>
    <row r="394" spans="1:7" s="945" customFormat="1" ht="25.5">
      <c r="A394" s="991"/>
      <c r="B394" s="992" t="s">
        <v>2111</v>
      </c>
      <c r="C394" s="1273"/>
      <c r="D394" s="993"/>
      <c r="E394" s="994"/>
      <c r="F394" s="953"/>
      <c r="G394" s="954"/>
    </row>
    <row r="395" spans="1:7" s="945" customFormat="1">
      <c r="A395" s="977"/>
      <c r="B395" s="995"/>
      <c r="C395" s="1274"/>
      <c r="D395" s="731"/>
      <c r="E395" s="731"/>
      <c r="F395" s="697"/>
      <c r="G395" s="729"/>
    </row>
    <row r="396" spans="1:7" s="945" customFormat="1" ht="38.25">
      <c r="A396" s="693">
        <f>COUNT($A$8:A395)+1</f>
        <v>27</v>
      </c>
      <c r="B396" s="841" t="s">
        <v>2110</v>
      </c>
      <c r="C396" s="1179"/>
      <c r="D396" s="731" t="s">
        <v>296</v>
      </c>
      <c r="E396" s="731">
        <v>1</v>
      </c>
      <c r="F396" s="697">
        <v>0</v>
      </c>
      <c r="G396" s="729">
        <f>F396*E396</f>
        <v>0</v>
      </c>
    </row>
    <row r="397" spans="1:7" s="945" customFormat="1">
      <c r="A397" s="972"/>
      <c r="B397" s="996" t="s">
        <v>2105</v>
      </c>
      <c r="C397" s="1275"/>
      <c r="D397" s="731"/>
      <c r="E397" s="731"/>
      <c r="F397" s="697"/>
      <c r="G397" s="729"/>
    </row>
    <row r="398" spans="1:7" s="945" customFormat="1">
      <c r="A398" s="972"/>
      <c r="B398" s="873" t="s">
        <v>2109</v>
      </c>
      <c r="C398" s="1201"/>
      <c r="D398" s="731"/>
      <c r="E398" s="731"/>
      <c r="F398" s="697"/>
      <c r="G398" s="729"/>
    </row>
    <row r="399" spans="1:7" s="945" customFormat="1">
      <c r="A399" s="972"/>
      <c r="B399" s="873" t="s">
        <v>2108</v>
      </c>
      <c r="C399" s="1201"/>
      <c r="D399" s="731"/>
      <c r="E399" s="731"/>
      <c r="F399" s="697"/>
      <c r="G399" s="729"/>
    </row>
    <row r="400" spans="1:7" s="945" customFormat="1" ht="25.5">
      <c r="A400" s="972"/>
      <c r="B400" s="873" t="s">
        <v>2107</v>
      </c>
      <c r="C400" s="1201"/>
      <c r="D400" s="731"/>
      <c r="E400" s="731"/>
      <c r="F400" s="697"/>
      <c r="G400" s="729"/>
    </row>
    <row r="401" spans="1:7" s="945" customFormat="1">
      <c r="A401" s="972"/>
      <c r="B401" s="841"/>
      <c r="C401" s="1179"/>
      <c r="D401" s="731"/>
      <c r="E401" s="731"/>
      <c r="F401" s="697"/>
      <c r="G401" s="729"/>
    </row>
    <row r="402" spans="1:7" s="945" customFormat="1" ht="25.5">
      <c r="A402" s="693">
        <f>COUNT($A$8:A401)+1</f>
        <v>28</v>
      </c>
      <c r="B402" s="996" t="s">
        <v>2106</v>
      </c>
      <c r="C402" s="1275"/>
      <c r="D402" s="731" t="s">
        <v>296</v>
      </c>
      <c r="E402" s="731">
        <v>1</v>
      </c>
      <c r="F402" s="697">
        <v>0</v>
      </c>
      <c r="G402" s="729">
        <f>F402*E402</f>
        <v>0</v>
      </c>
    </row>
    <row r="403" spans="1:7" s="945" customFormat="1">
      <c r="A403" s="997"/>
      <c r="B403" s="996" t="s">
        <v>2105</v>
      </c>
      <c r="C403" s="1275"/>
      <c r="D403" s="731"/>
      <c r="E403" s="731"/>
      <c r="F403" s="697"/>
      <c r="G403" s="729"/>
    </row>
    <row r="404" spans="1:7" s="945" customFormat="1">
      <c r="A404" s="997"/>
      <c r="B404" s="996" t="s">
        <v>2104</v>
      </c>
      <c r="C404" s="1275"/>
      <c r="D404" s="731"/>
      <c r="E404" s="731"/>
      <c r="F404" s="697"/>
      <c r="G404" s="729"/>
    </row>
    <row r="405" spans="1:7" s="945" customFormat="1">
      <c r="A405" s="998"/>
      <c r="B405" s="996" t="s">
        <v>2103</v>
      </c>
      <c r="C405" s="1275"/>
      <c r="D405" s="731"/>
      <c r="E405" s="731"/>
      <c r="F405" s="697"/>
      <c r="G405" s="729"/>
    </row>
    <row r="406" spans="1:7" s="945" customFormat="1">
      <c r="A406" s="999"/>
      <c r="B406" s="1000"/>
      <c r="C406" s="1464"/>
      <c r="D406" s="704"/>
      <c r="E406" s="704"/>
      <c r="F406" s="705"/>
      <c r="G406" s="773"/>
    </row>
    <row r="407" spans="1:7" s="945" customFormat="1" ht="13.5" thickBot="1">
      <c r="A407" s="707" t="s">
        <v>2102</v>
      </c>
      <c r="B407" s="708" t="s">
        <v>2101</v>
      </c>
      <c r="C407" s="1462"/>
      <c r="D407" s="709" t="s">
        <v>1424</v>
      </c>
      <c r="E407" s="710"/>
      <c r="F407" s="803"/>
      <c r="G407" s="711">
        <f>SUM(G186:G406)</f>
        <v>0</v>
      </c>
    </row>
    <row r="408" spans="1:7" s="945" customFormat="1" ht="13.5" thickTop="1">
      <c r="A408" s="763"/>
      <c r="B408" s="713"/>
      <c r="C408" s="1465"/>
      <c r="D408" s="764"/>
      <c r="E408" s="765"/>
      <c r="F408" s="886"/>
      <c r="G408" s="767"/>
    </row>
    <row r="409" spans="1:7" s="945" customFormat="1">
      <c r="A409" s="682" t="s">
        <v>2000</v>
      </c>
      <c r="B409" s="683" t="s">
        <v>2100</v>
      </c>
      <c r="C409" s="1440"/>
      <c r="D409" s="684"/>
      <c r="E409" s="685"/>
      <c r="F409" s="715"/>
      <c r="G409" s="686"/>
    </row>
    <row r="410" spans="1:7" s="945" customFormat="1">
      <c r="A410" s="903"/>
      <c r="B410" s="974"/>
      <c r="C410" s="1264"/>
      <c r="D410" s="731"/>
      <c r="E410" s="731"/>
      <c r="F410" s="697"/>
      <c r="G410" s="729"/>
    </row>
    <row r="411" spans="1:7" ht="25.5">
      <c r="A411" s="693">
        <f>COUNT($A$8:A410)+1</f>
        <v>29</v>
      </c>
      <c r="B411" s="1018" t="s">
        <v>2099</v>
      </c>
      <c r="C411" s="1233"/>
      <c r="D411" s="731"/>
      <c r="E411" s="731"/>
      <c r="F411" s="697"/>
      <c r="G411" s="729"/>
    </row>
    <row r="412" spans="1:7" ht="165.75">
      <c r="A412" s="693"/>
      <c r="B412" s="1002" t="s">
        <v>2098</v>
      </c>
      <c r="C412" s="1234"/>
      <c r="D412" s="731"/>
      <c r="E412" s="731"/>
      <c r="F412" s="697"/>
      <c r="G412" s="729"/>
    </row>
    <row r="413" spans="1:7">
      <c r="A413" s="693"/>
      <c r="B413" s="1003" t="s">
        <v>2097</v>
      </c>
      <c r="C413" s="1235"/>
      <c r="D413" s="731"/>
      <c r="E413" s="731"/>
      <c r="F413" s="697"/>
      <c r="G413" s="729"/>
    </row>
    <row r="414" spans="1:7" s="945" customFormat="1">
      <c r="A414" s="693"/>
      <c r="B414" s="1003" t="s">
        <v>2096</v>
      </c>
      <c r="C414" s="1235"/>
      <c r="D414" s="731" t="s">
        <v>486</v>
      </c>
      <c r="E414" s="731">
        <v>1600</v>
      </c>
      <c r="F414" s="697">
        <v>0</v>
      </c>
      <c r="G414" s="729">
        <f>F414*E414</f>
        <v>0</v>
      </c>
    </row>
    <row r="415" spans="1:7" s="945" customFormat="1">
      <c r="A415" s="693"/>
      <c r="B415" s="1003" t="s">
        <v>2095</v>
      </c>
      <c r="C415" s="1235"/>
      <c r="D415" s="731" t="s">
        <v>486</v>
      </c>
      <c r="E415" s="731">
        <v>850</v>
      </c>
      <c r="F415" s="697">
        <v>0</v>
      </c>
      <c r="G415" s="729">
        <f>F415*E415</f>
        <v>0</v>
      </c>
    </row>
    <row r="416" spans="1:7" s="945" customFormat="1">
      <c r="A416" s="693"/>
      <c r="B416" s="1003" t="s">
        <v>2094</v>
      </c>
      <c r="C416" s="1235"/>
      <c r="D416" s="731" t="s">
        <v>486</v>
      </c>
      <c r="E416" s="731">
        <v>140</v>
      </c>
      <c r="F416" s="697">
        <v>0</v>
      </c>
      <c r="G416" s="729">
        <f>F416*E416</f>
        <v>0</v>
      </c>
    </row>
    <row r="417" spans="1:7">
      <c r="A417" s="693"/>
      <c r="B417" s="1004"/>
      <c r="C417" s="1236"/>
      <c r="D417" s="731"/>
      <c r="E417" s="731"/>
      <c r="F417" s="697"/>
      <c r="G417" s="729"/>
    </row>
    <row r="418" spans="1:7" s="945" customFormat="1" ht="76.5">
      <c r="A418" s="693">
        <f>COUNT($A$8:A417)+1</f>
        <v>30</v>
      </c>
      <c r="B418" s="841" t="s">
        <v>4156</v>
      </c>
      <c r="C418" s="1179"/>
      <c r="D418" s="731" t="s">
        <v>486</v>
      </c>
      <c r="E418" s="731">
        <v>1450</v>
      </c>
      <c r="F418" s="697">
        <v>0</v>
      </c>
      <c r="G418" s="729">
        <f>F418*E418</f>
        <v>0</v>
      </c>
    </row>
    <row r="419" spans="1:7" s="945" customFormat="1">
      <c r="A419" s="693"/>
      <c r="B419" s="841"/>
      <c r="C419" s="1179"/>
      <c r="D419" s="731"/>
      <c r="E419" s="731"/>
      <c r="F419" s="697"/>
      <c r="G419" s="729"/>
    </row>
    <row r="420" spans="1:7">
      <c r="A420" s="693">
        <f>COUNT($A$8:A419)+1</f>
        <v>31</v>
      </c>
      <c r="B420" s="1005" t="s">
        <v>2093</v>
      </c>
      <c r="C420" s="1237"/>
      <c r="D420" s="731" t="s">
        <v>438</v>
      </c>
      <c r="E420" s="731">
        <v>40</v>
      </c>
      <c r="F420" s="697">
        <v>0</v>
      </c>
      <c r="G420" s="729">
        <f>F420*E420</f>
        <v>0</v>
      </c>
    </row>
    <row r="421" spans="1:7" ht="89.25">
      <c r="A421" s="693"/>
      <c r="B421" s="1006" t="s">
        <v>2092</v>
      </c>
      <c r="C421" s="1238"/>
      <c r="D421" s="731"/>
      <c r="E421" s="731"/>
      <c r="F421" s="697"/>
      <c r="G421" s="729"/>
    </row>
    <row r="422" spans="1:7">
      <c r="A422" s="693"/>
      <c r="B422" s="1003" t="s">
        <v>2091</v>
      </c>
      <c r="C422" s="1235"/>
      <c r="D422" s="731"/>
      <c r="E422" s="731"/>
      <c r="F422" s="697"/>
      <c r="G422" s="729"/>
    </row>
    <row r="423" spans="1:7">
      <c r="A423" s="693"/>
      <c r="B423" s="1003"/>
      <c r="C423" s="1235"/>
      <c r="D423" s="731"/>
      <c r="E423" s="731"/>
      <c r="F423" s="697"/>
      <c r="G423" s="729"/>
    </row>
    <row r="424" spans="1:7">
      <c r="A424" s="693">
        <f>COUNT($A$8:A423)+1</f>
        <v>32</v>
      </c>
      <c r="B424" s="1006" t="s">
        <v>2090</v>
      </c>
      <c r="C424" s="1238"/>
      <c r="D424" s="731" t="s">
        <v>438</v>
      </c>
      <c r="E424" s="731">
        <v>90</v>
      </c>
      <c r="F424" s="697">
        <v>0</v>
      </c>
      <c r="G424" s="729">
        <f>F424*E424</f>
        <v>0</v>
      </c>
    </row>
    <row r="425" spans="1:7">
      <c r="A425" s="693"/>
      <c r="B425" s="1006"/>
      <c r="C425" s="1238"/>
      <c r="D425" s="731"/>
      <c r="E425" s="731"/>
      <c r="F425" s="697"/>
      <c r="G425" s="729"/>
    </row>
    <row r="426" spans="1:7">
      <c r="A426" s="693">
        <f>COUNT($A$8:A425)+1</f>
        <v>33</v>
      </c>
      <c r="B426" s="1006" t="s">
        <v>2089</v>
      </c>
      <c r="C426" s="1238"/>
      <c r="D426" s="731" t="s">
        <v>438</v>
      </c>
      <c r="E426" s="731">
        <v>60</v>
      </c>
      <c r="F426" s="697">
        <v>0</v>
      </c>
      <c r="G426" s="729">
        <f>F426*E426</f>
        <v>0</v>
      </c>
    </row>
    <row r="427" spans="1:7">
      <c r="A427" s="693"/>
      <c r="B427" s="1006"/>
      <c r="C427" s="1238"/>
      <c r="D427" s="731"/>
      <c r="E427" s="731"/>
      <c r="F427" s="697"/>
      <c r="G427" s="729"/>
    </row>
    <row r="428" spans="1:7">
      <c r="A428" s="693">
        <f>COUNT($A$8:A427)+1</f>
        <v>34</v>
      </c>
      <c r="B428" s="1006" t="s">
        <v>2088</v>
      </c>
      <c r="C428" s="1238"/>
      <c r="D428" s="731" t="s">
        <v>438</v>
      </c>
      <c r="E428" s="731">
        <v>20</v>
      </c>
      <c r="F428" s="697">
        <v>0</v>
      </c>
      <c r="G428" s="729">
        <f>F428*E428</f>
        <v>0</v>
      </c>
    </row>
    <row r="429" spans="1:7">
      <c r="A429" s="693"/>
      <c r="B429" s="822"/>
      <c r="C429" s="1183"/>
      <c r="D429" s="731"/>
      <c r="E429" s="731"/>
      <c r="F429" s="697"/>
      <c r="G429" s="729"/>
    </row>
    <row r="430" spans="1:7">
      <c r="A430" s="693">
        <f>COUNT($A$8:A429)+1</f>
        <v>35</v>
      </c>
      <c r="B430" s="1007" t="s">
        <v>4157</v>
      </c>
      <c r="C430" s="1239"/>
      <c r="D430" s="731" t="s">
        <v>296</v>
      </c>
      <c r="E430" s="731">
        <v>11</v>
      </c>
      <c r="F430" s="697">
        <v>0</v>
      </c>
      <c r="G430" s="729">
        <f>F430*E430</f>
        <v>0</v>
      </c>
    </row>
    <row r="431" spans="1:7" ht="102">
      <c r="A431" s="693"/>
      <c r="B431" s="1008" t="s">
        <v>2087</v>
      </c>
      <c r="C431" s="1240"/>
      <c r="D431" s="731"/>
      <c r="E431" s="731"/>
      <c r="F431" s="697"/>
      <c r="G431" s="729"/>
    </row>
    <row r="432" spans="1:7">
      <c r="A432" s="693"/>
      <c r="B432" s="1009" t="s">
        <v>2086</v>
      </c>
      <c r="C432" s="1241"/>
      <c r="D432" s="731"/>
      <c r="E432" s="731"/>
      <c r="F432" s="697"/>
      <c r="G432" s="729"/>
    </row>
    <row r="433" spans="1:7">
      <c r="A433" s="693"/>
      <c r="B433" s="1009"/>
      <c r="C433" s="1241"/>
      <c r="D433" s="731"/>
      <c r="E433" s="731"/>
      <c r="F433" s="697"/>
      <c r="G433" s="729"/>
    </row>
    <row r="434" spans="1:7">
      <c r="A434" s="693">
        <f>COUNT($A$8:A433)+1</f>
        <v>36</v>
      </c>
      <c r="B434" s="1006" t="s">
        <v>2085</v>
      </c>
      <c r="C434" s="1238"/>
      <c r="D434" s="731" t="s">
        <v>296</v>
      </c>
      <c r="E434" s="731">
        <v>5</v>
      </c>
      <c r="F434" s="697">
        <v>0</v>
      </c>
      <c r="G434" s="729">
        <f>F434*E434</f>
        <v>0</v>
      </c>
    </row>
    <row r="435" spans="1:7">
      <c r="A435" s="693"/>
      <c r="B435" s="1009"/>
      <c r="C435" s="1241"/>
      <c r="D435" s="731"/>
      <c r="E435" s="731"/>
      <c r="F435" s="697"/>
      <c r="G435" s="729"/>
    </row>
    <row r="436" spans="1:7">
      <c r="A436" s="693">
        <f>COUNT($A$8:A433)+1</f>
        <v>36</v>
      </c>
      <c r="B436" s="1006" t="s">
        <v>2084</v>
      </c>
      <c r="C436" s="1238"/>
      <c r="D436" s="731" t="s">
        <v>296</v>
      </c>
      <c r="E436" s="731">
        <v>3</v>
      </c>
      <c r="F436" s="697">
        <v>0</v>
      </c>
      <c r="G436" s="729">
        <f>F436*E436</f>
        <v>0</v>
      </c>
    </row>
    <row r="437" spans="1:7">
      <c r="A437" s="693"/>
      <c r="B437" s="1009"/>
      <c r="C437" s="1241"/>
      <c r="D437" s="731"/>
      <c r="E437" s="731"/>
      <c r="F437" s="697"/>
      <c r="G437" s="729"/>
    </row>
    <row r="438" spans="1:7">
      <c r="A438" s="693">
        <f>COUNT($A$8:A437)+1</f>
        <v>38</v>
      </c>
      <c r="B438" s="1006" t="s">
        <v>2083</v>
      </c>
      <c r="C438" s="1238"/>
      <c r="D438" s="731" t="s">
        <v>296</v>
      </c>
      <c r="E438" s="731">
        <v>6</v>
      </c>
      <c r="F438" s="697">
        <v>0</v>
      </c>
      <c r="G438" s="729">
        <f>F438*E438</f>
        <v>0</v>
      </c>
    </row>
    <row r="439" spans="1:7">
      <c r="A439" s="693"/>
      <c r="B439" s="1009"/>
      <c r="C439" s="1241"/>
      <c r="D439" s="731"/>
      <c r="E439" s="731"/>
      <c r="F439" s="697"/>
      <c r="G439" s="729"/>
    </row>
    <row r="440" spans="1:7">
      <c r="A440" s="693">
        <f>COUNT($A$8:A439)+1</f>
        <v>39</v>
      </c>
      <c r="B440" s="1006" t="s">
        <v>2082</v>
      </c>
      <c r="C440" s="1238"/>
      <c r="D440" s="731" t="s">
        <v>296</v>
      </c>
      <c r="E440" s="731">
        <v>3</v>
      </c>
      <c r="F440" s="697">
        <v>0</v>
      </c>
      <c r="G440" s="729">
        <f>F440*E440</f>
        <v>0</v>
      </c>
    </row>
    <row r="441" spans="1:7">
      <c r="A441" s="693"/>
      <c r="B441" s="1009"/>
      <c r="C441" s="1241"/>
      <c r="D441" s="731"/>
      <c r="E441" s="731"/>
      <c r="F441" s="697"/>
      <c r="G441" s="729"/>
    </row>
    <row r="442" spans="1:7">
      <c r="A442" s="693">
        <f>COUNT($A$8:A437)+1</f>
        <v>38</v>
      </c>
      <c r="B442" s="1006" t="s">
        <v>2081</v>
      </c>
      <c r="C442" s="1238"/>
      <c r="D442" s="731" t="s">
        <v>296</v>
      </c>
      <c r="E442" s="731">
        <v>2</v>
      </c>
      <c r="F442" s="697">
        <v>0</v>
      </c>
      <c r="G442" s="729">
        <f>F442*E442</f>
        <v>0</v>
      </c>
    </row>
    <row r="443" spans="1:7">
      <c r="A443" s="693"/>
      <c r="B443" s="1009"/>
      <c r="C443" s="1241"/>
      <c r="D443" s="731"/>
      <c r="E443" s="731"/>
      <c r="F443" s="697"/>
      <c r="G443" s="729"/>
    </row>
    <row r="444" spans="1:7">
      <c r="A444" s="693">
        <f>COUNT($A$8:A439)+1</f>
        <v>39</v>
      </c>
      <c r="B444" s="1006" t="s">
        <v>2080</v>
      </c>
      <c r="C444" s="1238"/>
      <c r="D444" s="731" t="s">
        <v>296</v>
      </c>
      <c r="E444" s="731">
        <v>2</v>
      </c>
      <c r="F444" s="697">
        <v>0</v>
      </c>
      <c r="G444" s="729">
        <f>F444*E444</f>
        <v>0</v>
      </c>
    </row>
    <row r="445" spans="1:7">
      <c r="A445" s="693"/>
      <c r="B445" s="1009"/>
      <c r="C445" s="1241"/>
      <c r="D445" s="731"/>
      <c r="E445" s="731"/>
      <c r="F445" s="697"/>
      <c r="G445" s="729"/>
    </row>
    <row r="446" spans="1:7">
      <c r="A446" s="693">
        <f>COUNT($A$8:A441)+1</f>
        <v>40</v>
      </c>
      <c r="B446" s="1006" t="s">
        <v>2079</v>
      </c>
      <c r="C446" s="1238"/>
      <c r="D446" s="731" t="s">
        <v>296</v>
      </c>
      <c r="E446" s="731">
        <v>5</v>
      </c>
      <c r="F446" s="697">
        <v>0</v>
      </c>
      <c r="G446" s="729">
        <f>F446*E446</f>
        <v>0</v>
      </c>
    </row>
    <row r="447" spans="1:7">
      <c r="A447" s="693"/>
      <c r="B447" s="1006"/>
      <c r="C447" s="1238"/>
      <c r="D447" s="731"/>
      <c r="E447" s="731"/>
      <c r="F447" s="697"/>
      <c r="G447" s="729"/>
    </row>
    <row r="448" spans="1:7">
      <c r="A448" s="693">
        <f>COUNT($A$8:A443)+1</f>
        <v>41</v>
      </c>
      <c r="B448" s="1006" t="s">
        <v>2078</v>
      </c>
      <c r="C448" s="1238"/>
      <c r="D448" s="731" t="s">
        <v>296</v>
      </c>
      <c r="E448" s="731">
        <v>2</v>
      </c>
      <c r="F448" s="697">
        <v>0</v>
      </c>
      <c r="G448" s="729">
        <f>F448*E448</f>
        <v>0</v>
      </c>
    </row>
    <row r="449" spans="1:7">
      <c r="A449" s="693"/>
      <c r="B449" s="1009"/>
      <c r="C449" s="1241"/>
      <c r="D449" s="731"/>
      <c r="E449" s="731"/>
      <c r="F449" s="697"/>
      <c r="G449" s="729"/>
    </row>
    <row r="450" spans="1:7">
      <c r="A450" s="693">
        <f>COUNT($A$8:A449)+1</f>
        <v>44</v>
      </c>
      <c r="B450" s="1007" t="s">
        <v>4157</v>
      </c>
      <c r="C450" s="1239"/>
      <c r="D450" s="731" t="s">
        <v>296</v>
      </c>
      <c r="E450" s="731">
        <v>3</v>
      </c>
      <c r="F450" s="697">
        <v>0</v>
      </c>
      <c r="G450" s="729">
        <f>F450*E450</f>
        <v>0</v>
      </c>
    </row>
    <row r="451" spans="1:7" ht="102">
      <c r="A451" s="693"/>
      <c r="B451" s="1008" t="s">
        <v>2077</v>
      </c>
      <c r="C451" s="1240"/>
      <c r="D451" s="731"/>
      <c r="E451" s="731"/>
      <c r="F451" s="697"/>
      <c r="G451" s="729"/>
    </row>
    <row r="452" spans="1:7">
      <c r="A452" s="693"/>
      <c r="B452" s="1009" t="s">
        <v>2076</v>
      </c>
      <c r="C452" s="1241"/>
      <c r="D452" s="731"/>
      <c r="E452" s="731"/>
      <c r="F452" s="697"/>
      <c r="G452" s="729"/>
    </row>
    <row r="453" spans="1:7">
      <c r="A453" s="693"/>
      <c r="B453" s="1009"/>
      <c r="C453" s="1241"/>
      <c r="D453" s="731"/>
      <c r="E453" s="731"/>
      <c r="F453" s="697"/>
      <c r="G453" s="729"/>
    </row>
    <row r="454" spans="1:7">
      <c r="A454" s="693">
        <f>COUNT($A$8:A453)+1</f>
        <v>45</v>
      </c>
      <c r="B454" s="1006" t="s">
        <v>2075</v>
      </c>
      <c r="C454" s="1238"/>
      <c r="D454" s="731" t="s">
        <v>296</v>
      </c>
      <c r="E454" s="731">
        <v>1</v>
      </c>
      <c r="F454" s="697">
        <v>0</v>
      </c>
      <c r="G454" s="729">
        <f>F454*E454</f>
        <v>0</v>
      </c>
    </row>
    <row r="455" spans="1:7">
      <c r="A455" s="693"/>
      <c r="B455" s="1009"/>
      <c r="C455" s="1241"/>
      <c r="D455" s="731"/>
      <c r="E455" s="731"/>
      <c r="F455" s="697"/>
      <c r="G455" s="729"/>
    </row>
    <row r="456" spans="1:7">
      <c r="A456" s="693">
        <f>COUNT($A$8:A453)+1</f>
        <v>45</v>
      </c>
      <c r="B456" s="1006" t="s">
        <v>2074</v>
      </c>
      <c r="C456" s="1238"/>
      <c r="D456" s="731" t="s">
        <v>296</v>
      </c>
      <c r="E456" s="731">
        <v>6</v>
      </c>
      <c r="F456" s="697">
        <v>0</v>
      </c>
      <c r="G456" s="729">
        <f>F456*E456</f>
        <v>0</v>
      </c>
    </row>
    <row r="457" spans="1:7">
      <c r="A457" s="693"/>
      <c r="B457" s="1009"/>
      <c r="C457" s="1241"/>
      <c r="D457" s="731"/>
      <c r="E457" s="731"/>
      <c r="F457" s="697"/>
      <c r="G457" s="729"/>
    </row>
    <row r="458" spans="1:7">
      <c r="A458" s="693">
        <f>COUNT($A$8:A455)+1</f>
        <v>46</v>
      </c>
      <c r="B458" s="1006" t="s">
        <v>2073</v>
      </c>
      <c r="C458" s="1238"/>
      <c r="D458" s="731" t="s">
        <v>296</v>
      </c>
      <c r="E458" s="731">
        <v>1</v>
      </c>
      <c r="F458" s="697">
        <v>0</v>
      </c>
      <c r="G458" s="729">
        <f>F458*E458</f>
        <v>0</v>
      </c>
    </row>
    <row r="459" spans="1:7">
      <c r="A459" s="693"/>
      <c r="B459" s="1009"/>
      <c r="C459" s="1241"/>
      <c r="D459" s="731"/>
      <c r="E459" s="731"/>
      <c r="F459" s="697"/>
      <c r="G459" s="729"/>
    </row>
    <row r="460" spans="1:7">
      <c r="A460" s="693">
        <f>COUNT($A$8:A459)+1</f>
        <v>48</v>
      </c>
      <c r="B460" s="1006" t="s">
        <v>2072</v>
      </c>
      <c r="C460" s="1238"/>
      <c r="D460" s="731" t="s">
        <v>296</v>
      </c>
      <c r="E460" s="731">
        <v>4</v>
      </c>
      <c r="F460" s="697">
        <v>0</v>
      </c>
      <c r="G460" s="729">
        <f>F460*E460</f>
        <v>0</v>
      </c>
    </row>
    <row r="461" spans="1:7">
      <c r="A461" s="693"/>
      <c r="B461" s="1009"/>
      <c r="C461" s="1241"/>
      <c r="D461" s="731"/>
      <c r="E461" s="731"/>
      <c r="F461" s="697"/>
      <c r="G461" s="729"/>
    </row>
    <row r="462" spans="1:7" ht="25.5">
      <c r="A462" s="693">
        <f>COUNT($A$8:A461)+1</f>
        <v>49</v>
      </c>
      <c r="B462" s="1007" t="s">
        <v>4158</v>
      </c>
      <c r="C462" s="1239"/>
      <c r="D462" s="731" t="s">
        <v>296</v>
      </c>
      <c r="E462" s="731">
        <v>1</v>
      </c>
      <c r="F462" s="697">
        <v>0</v>
      </c>
      <c r="G462" s="729">
        <f>F462*E462</f>
        <v>0</v>
      </c>
    </row>
    <row r="463" spans="1:7" ht="102">
      <c r="A463" s="693"/>
      <c r="B463" s="1010" t="s">
        <v>2071</v>
      </c>
      <c r="C463" s="1242"/>
      <c r="D463" s="731"/>
      <c r="E463" s="731"/>
      <c r="F463" s="697"/>
      <c r="G463" s="729"/>
    </row>
    <row r="464" spans="1:7">
      <c r="A464" s="693"/>
      <c r="B464" s="1009" t="s">
        <v>2070</v>
      </c>
      <c r="C464" s="1241"/>
      <c r="D464" s="731"/>
      <c r="E464" s="731"/>
      <c r="F464" s="697"/>
      <c r="G464" s="729"/>
    </row>
    <row r="465" spans="1:7">
      <c r="A465" s="693"/>
      <c r="B465" s="1009"/>
      <c r="C465" s="1241"/>
      <c r="D465" s="731"/>
      <c r="E465" s="731"/>
      <c r="F465" s="697"/>
      <c r="G465" s="729"/>
    </row>
    <row r="466" spans="1:7">
      <c r="A466" s="693">
        <f>COUNT($A$8:A465)+1</f>
        <v>50</v>
      </c>
      <c r="B466" s="1006" t="s">
        <v>2069</v>
      </c>
      <c r="C466" s="1238"/>
      <c r="D466" s="731" t="s">
        <v>296</v>
      </c>
      <c r="E466" s="731">
        <v>9</v>
      </c>
      <c r="F466" s="697">
        <v>0</v>
      </c>
      <c r="G466" s="729">
        <f>F466*E466</f>
        <v>0</v>
      </c>
    </row>
    <row r="467" spans="1:7">
      <c r="A467" s="693"/>
      <c r="B467" s="1006"/>
      <c r="C467" s="1238"/>
      <c r="D467" s="731"/>
      <c r="E467" s="731"/>
      <c r="F467" s="697"/>
      <c r="G467" s="729"/>
    </row>
    <row r="468" spans="1:7">
      <c r="A468" s="693">
        <f>COUNT($A$8:A467)+1</f>
        <v>51</v>
      </c>
      <c r="B468" s="1006" t="s">
        <v>2068</v>
      </c>
      <c r="C468" s="1238"/>
      <c r="D468" s="731" t="s">
        <v>296</v>
      </c>
      <c r="E468" s="731">
        <v>16</v>
      </c>
      <c r="F468" s="697">
        <v>0</v>
      </c>
      <c r="G468" s="729">
        <f>F468*E468</f>
        <v>0</v>
      </c>
    </row>
    <row r="469" spans="1:7">
      <c r="A469" s="693"/>
      <c r="B469" s="1006"/>
      <c r="C469" s="1238"/>
      <c r="D469" s="731"/>
      <c r="E469" s="731"/>
      <c r="F469" s="697"/>
      <c r="G469" s="729"/>
    </row>
    <row r="470" spans="1:7">
      <c r="A470" s="693">
        <f>COUNT($A$8:A469)+1</f>
        <v>52</v>
      </c>
      <c r="B470" s="1006" t="s">
        <v>2067</v>
      </c>
      <c r="C470" s="1238"/>
      <c r="D470" s="731" t="s">
        <v>296</v>
      </c>
      <c r="E470" s="731">
        <v>1</v>
      </c>
      <c r="F470" s="697">
        <v>0</v>
      </c>
      <c r="G470" s="729">
        <f>F470*E470</f>
        <v>0</v>
      </c>
    </row>
    <row r="471" spans="1:7">
      <c r="A471" s="693"/>
      <c r="B471" s="1006"/>
      <c r="C471" s="1238"/>
      <c r="D471" s="731"/>
      <c r="E471" s="731"/>
      <c r="F471" s="697"/>
      <c r="G471" s="729"/>
    </row>
    <row r="472" spans="1:7">
      <c r="A472" s="827">
        <f>COUNT($A$8:A471)+1</f>
        <v>53</v>
      </c>
      <c r="B472" s="1001" t="s">
        <v>2066</v>
      </c>
      <c r="C472" s="1233"/>
      <c r="D472" s="731"/>
      <c r="E472" s="731"/>
      <c r="F472" s="697"/>
      <c r="G472" s="729"/>
    </row>
    <row r="473" spans="1:7">
      <c r="A473" s="827"/>
      <c r="B473" s="1003" t="s">
        <v>2065</v>
      </c>
      <c r="C473" s="1235"/>
      <c r="D473" s="731"/>
      <c r="E473" s="731"/>
      <c r="F473" s="697"/>
      <c r="G473" s="729"/>
    </row>
    <row r="474" spans="1:7">
      <c r="A474" s="827"/>
      <c r="B474" s="1002" t="s">
        <v>2064</v>
      </c>
      <c r="C474" s="1234"/>
      <c r="D474" s="731"/>
      <c r="E474" s="731"/>
      <c r="F474" s="697"/>
      <c r="G474" s="729"/>
    </row>
    <row r="475" spans="1:7">
      <c r="A475" s="827"/>
      <c r="B475" s="1002" t="s">
        <v>2063</v>
      </c>
      <c r="C475" s="1234"/>
      <c r="D475" s="731" t="s">
        <v>296</v>
      </c>
      <c r="E475" s="731">
        <v>7</v>
      </c>
      <c r="F475" s="697">
        <v>0</v>
      </c>
      <c r="G475" s="729">
        <f>F475*E475</f>
        <v>0</v>
      </c>
    </row>
    <row r="476" spans="1:7">
      <c r="A476" s="827"/>
      <c r="B476" s="1002"/>
      <c r="C476" s="1234"/>
      <c r="D476" s="731"/>
      <c r="E476" s="731"/>
      <c r="F476" s="697"/>
      <c r="G476" s="729"/>
    </row>
    <row r="477" spans="1:7" ht="25.5">
      <c r="A477" s="827">
        <f>COUNT($A$8:A476)+1</f>
        <v>54</v>
      </c>
      <c r="B477" s="1018" t="s">
        <v>2062</v>
      </c>
      <c r="C477" s="1233"/>
      <c r="D477" s="731" t="s">
        <v>486</v>
      </c>
      <c r="E477" s="731">
        <v>6</v>
      </c>
      <c r="F477" s="697">
        <v>0</v>
      </c>
      <c r="G477" s="729">
        <f>F477*E477</f>
        <v>0</v>
      </c>
    </row>
    <row r="478" spans="1:7" ht="25.5">
      <c r="A478" s="827"/>
      <c r="B478" s="1002" t="s">
        <v>2061</v>
      </c>
      <c r="C478" s="1234"/>
      <c r="D478" s="731"/>
      <c r="E478" s="731"/>
      <c r="F478" s="697"/>
      <c r="G478" s="729"/>
    </row>
    <row r="479" spans="1:7">
      <c r="A479" s="827"/>
      <c r="B479" s="1002" t="s">
        <v>2060</v>
      </c>
      <c r="C479" s="1234"/>
      <c r="D479" s="731"/>
      <c r="E479" s="731"/>
      <c r="F479" s="697"/>
      <c r="G479" s="729"/>
    </row>
    <row r="480" spans="1:7">
      <c r="A480" s="827"/>
      <c r="B480" s="1002"/>
      <c r="C480" s="1234"/>
      <c r="D480" s="731"/>
      <c r="E480" s="731"/>
      <c r="F480" s="697"/>
      <c r="G480" s="729"/>
    </row>
    <row r="481" spans="1:7" ht="25.5">
      <c r="A481" s="693">
        <f>COUNT($A$8:A475)+1</f>
        <v>54</v>
      </c>
      <c r="B481" s="1011" t="s">
        <v>2059</v>
      </c>
      <c r="C481" s="1243"/>
      <c r="D481" s="731" t="s">
        <v>380</v>
      </c>
      <c r="E481" s="731">
        <v>88</v>
      </c>
      <c r="F481" s="697">
        <v>0</v>
      </c>
      <c r="G481" s="729">
        <f>F481*E481</f>
        <v>0</v>
      </c>
    </row>
    <row r="482" spans="1:7" ht="63.75">
      <c r="A482" s="693"/>
      <c r="B482" s="1002" t="s">
        <v>2058</v>
      </c>
      <c r="C482" s="1234"/>
      <c r="D482" s="731"/>
      <c r="E482" s="731"/>
      <c r="F482" s="697"/>
      <c r="G482" s="729"/>
    </row>
    <row r="483" spans="1:7">
      <c r="A483" s="693"/>
      <c r="B483" s="1002"/>
      <c r="C483" s="1234"/>
      <c r="D483" s="731"/>
      <c r="E483" s="731"/>
      <c r="F483" s="697"/>
      <c r="G483" s="729"/>
    </row>
    <row r="484" spans="1:7" ht="25.5">
      <c r="A484" s="693">
        <f>COUNT($A$8:A483)+1</f>
        <v>56</v>
      </c>
      <c r="B484" s="1012" t="s">
        <v>4159</v>
      </c>
      <c r="C484" s="1244"/>
      <c r="D484" s="731"/>
      <c r="E484" s="731"/>
      <c r="F484" s="697"/>
      <c r="G484" s="729"/>
    </row>
    <row r="485" spans="1:7" ht="76.5">
      <c r="A485" s="693"/>
      <c r="B485" s="1008" t="s">
        <v>2057</v>
      </c>
      <c r="C485" s="1240"/>
      <c r="D485" s="731"/>
      <c r="E485" s="731"/>
      <c r="F485" s="697"/>
      <c r="G485" s="729"/>
    </row>
    <row r="486" spans="1:7" ht="76.5">
      <c r="A486" s="693"/>
      <c r="B486" s="1008" t="s">
        <v>2056</v>
      </c>
      <c r="C486" s="1240"/>
      <c r="D486" s="731"/>
      <c r="E486" s="731"/>
      <c r="F486" s="697"/>
      <c r="G486" s="729"/>
    </row>
    <row r="487" spans="1:7" ht="25.5">
      <c r="A487" s="693"/>
      <c r="B487" s="1008" t="s">
        <v>3418</v>
      </c>
      <c r="C487" s="1240"/>
      <c r="D487" s="731"/>
      <c r="E487" s="731"/>
      <c r="F487" s="697"/>
      <c r="G487" s="729"/>
    </row>
    <row r="488" spans="1:7">
      <c r="A488" s="693"/>
      <c r="B488" s="1008" t="s">
        <v>2055</v>
      </c>
      <c r="C488" s="1240"/>
      <c r="D488" s="731"/>
      <c r="E488" s="731"/>
      <c r="F488" s="697"/>
      <c r="G488" s="729"/>
    </row>
    <row r="489" spans="1:7">
      <c r="A489" s="693"/>
      <c r="B489" s="1013" t="s">
        <v>2054</v>
      </c>
      <c r="C489" s="1245"/>
      <c r="D489" s="731" t="s">
        <v>296</v>
      </c>
      <c r="E489" s="731">
        <v>7</v>
      </c>
      <c r="F489" s="697">
        <v>0</v>
      </c>
      <c r="G489" s="729">
        <f t="shared" ref="G489:G508" si="0">F489*E489</f>
        <v>0</v>
      </c>
    </row>
    <row r="490" spans="1:7">
      <c r="A490" s="693"/>
      <c r="B490" s="1013" t="s">
        <v>2053</v>
      </c>
      <c r="C490" s="1245"/>
      <c r="D490" s="731" t="s">
        <v>296</v>
      </c>
      <c r="E490" s="731">
        <v>2</v>
      </c>
      <c r="F490" s="697">
        <v>0</v>
      </c>
      <c r="G490" s="729">
        <f t="shared" si="0"/>
        <v>0</v>
      </c>
    </row>
    <row r="491" spans="1:7">
      <c r="A491" s="693"/>
      <c r="B491" s="1013" t="s">
        <v>2052</v>
      </c>
      <c r="C491" s="1245"/>
      <c r="D491" s="731" t="s">
        <v>296</v>
      </c>
      <c r="E491" s="731">
        <v>6</v>
      </c>
      <c r="F491" s="697">
        <v>0</v>
      </c>
      <c r="G491" s="729">
        <f t="shared" si="0"/>
        <v>0</v>
      </c>
    </row>
    <row r="492" spans="1:7">
      <c r="A492" s="693"/>
      <c r="B492" s="1013" t="s">
        <v>2051</v>
      </c>
      <c r="C492" s="1245"/>
      <c r="D492" s="731" t="s">
        <v>296</v>
      </c>
      <c r="E492" s="731">
        <v>5</v>
      </c>
      <c r="F492" s="697">
        <v>0</v>
      </c>
      <c r="G492" s="729">
        <f t="shared" si="0"/>
        <v>0</v>
      </c>
    </row>
    <row r="493" spans="1:7">
      <c r="A493" s="693"/>
      <c r="B493" s="1013" t="s">
        <v>2050</v>
      </c>
      <c r="C493" s="1245"/>
      <c r="D493" s="731" t="s">
        <v>296</v>
      </c>
      <c r="E493" s="731">
        <v>19</v>
      </c>
      <c r="F493" s="697">
        <v>0</v>
      </c>
      <c r="G493" s="729">
        <f t="shared" si="0"/>
        <v>0</v>
      </c>
    </row>
    <row r="494" spans="1:7">
      <c r="A494" s="693"/>
      <c r="B494" s="1013" t="s">
        <v>2049</v>
      </c>
      <c r="C494" s="1245"/>
      <c r="D494" s="731" t="s">
        <v>296</v>
      </c>
      <c r="E494" s="731">
        <v>12</v>
      </c>
      <c r="F494" s="697">
        <v>0</v>
      </c>
      <c r="G494" s="729">
        <f t="shared" si="0"/>
        <v>0</v>
      </c>
    </row>
    <row r="495" spans="1:7">
      <c r="A495" s="693"/>
      <c r="B495" s="1013" t="s">
        <v>2048</v>
      </c>
      <c r="C495" s="1245"/>
      <c r="D495" s="731" t="s">
        <v>296</v>
      </c>
      <c r="E495" s="731">
        <v>15</v>
      </c>
      <c r="F495" s="697">
        <v>0</v>
      </c>
      <c r="G495" s="729">
        <f t="shared" si="0"/>
        <v>0</v>
      </c>
    </row>
    <row r="496" spans="1:7">
      <c r="A496" s="693"/>
      <c r="B496" s="1013" t="s">
        <v>2047</v>
      </c>
      <c r="C496" s="1245"/>
      <c r="D496" s="731" t="s">
        <v>296</v>
      </c>
      <c r="E496" s="731">
        <v>100</v>
      </c>
      <c r="F496" s="697">
        <v>0</v>
      </c>
      <c r="G496" s="729">
        <f t="shared" si="0"/>
        <v>0</v>
      </c>
    </row>
    <row r="497" spans="1:7">
      <c r="A497" s="693"/>
      <c r="B497" s="1013" t="s">
        <v>2046</v>
      </c>
      <c r="C497" s="1245"/>
      <c r="D497" s="731" t="s">
        <v>296</v>
      </c>
      <c r="E497" s="731">
        <v>13</v>
      </c>
      <c r="F497" s="697">
        <v>0</v>
      </c>
      <c r="G497" s="729">
        <f t="shared" si="0"/>
        <v>0</v>
      </c>
    </row>
    <row r="498" spans="1:7">
      <c r="A498" s="693"/>
      <c r="B498" s="1013" t="s">
        <v>2045</v>
      </c>
      <c r="C498" s="1245"/>
      <c r="D498" s="731" t="s">
        <v>296</v>
      </c>
      <c r="E498" s="731">
        <v>2</v>
      </c>
      <c r="F498" s="697">
        <v>0</v>
      </c>
      <c r="G498" s="729">
        <f t="shared" si="0"/>
        <v>0</v>
      </c>
    </row>
    <row r="499" spans="1:7">
      <c r="A499" s="693"/>
      <c r="B499" s="1013" t="s">
        <v>2044</v>
      </c>
      <c r="C499" s="1245"/>
      <c r="D499" s="731" t="s">
        <v>296</v>
      </c>
      <c r="E499" s="731">
        <v>1</v>
      </c>
      <c r="F499" s="697">
        <v>0</v>
      </c>
      <c r="G499" s="729">
        <f t="shared" si="0"/>
        <v>0</v>
      </c>
    </row>
    <row r="500" spans="1:7">
      <c r="A500" s="693"/>
      <c r="B500" s="1013" t="s">
        <v>2043</v>
      </c>
      <c r="C500" s="1245"/>
      <c r="D500" s="731" t="s">
        <v>296</v>
      </c>
      <c r="E500" s="731">
        <v>22</v>
      </c>
      <c r="F500" s="697">
        <v>0</v>
      </c>
      <c r="G500" s="729">
        <f t="shared" si="0"/>
        <v>0</v>
      </c>
    </row>
    <row r="501" spans="1:7">
      <c r="A501" s="693"/>
      <c r="B501" s="1013" t="s">
        <v>2042</v>
      </c>
      <c r="C501" s="1245"/>
      <c r="D501" s="731" t="s">
        <v>296</v>
      </c>
      <c r="E501" s="731">
        <v>1</v>
      </c>
      <c r="F501" s="697">
        <v>0</v>
      </c>
      <c r="G501" s="729">
        <f t="shared" si="0"/>
        <v>0</v>
      </c>
    </row>
    <row r="502" spans="1:7">
      <c r="A502" s="693"/>
      <c r="B502" s="1013" t="s">
        <v>2041</v>
      </c>
      <c r="C502" s="1245"/>
      <c r="D502" s="731" t="s">
        <v>296</v>
      </c>
      <c r="E502" s="731">
        <v>1</v>
      </c>
      <c r="F502" s="697">
        <v>0</v>
      </c>
      <c r="G502" s="729">
        <f t="shared" si="0"/>
        <v>0</v>
      </c>
    </row>
    <row r="503" spans="1:7">
      <c r="A503" s="693"/>
      <c r="B503" s="1013" t="s">
        <v>2040</v>
      </c>
      <c r="C503" s="1245"/>
      <c r="D503" s="731" t="s">
        <v>296</v>
      </c>
      <c r="E503" s="731">
        <v>14</v>
      </c>
      <c r="F503" s="697">
        <v>0</v>
      </c>
      <c r="G503" s="729">
        <f t="shared" si="0"/>
        <v>0</v>
      </c>
    </row>
    <row r="504" spans="1:7">
      <c r="A504" s="693"/>
      <c r="B504" s="1013" t="s">
        <v>2039</v>
      </c>
      <c r="C504" s="1245"/>
      <c r="D504" s="731" t="s">
        <v>296</v>
      </c>
      <c r="E504" s="731">
        <v>3</v>
      </c>
      <c r="F504" s="697">
        <v>0</v>
      </c>
      <c r="G504" s="729">
        <f t="shared" si="0"/>
        <v>0</v>
      </c>
    </row>
    <row r="505" spans="1:7">
      <c r="A505" s="693"/>
      <c r="B505" s="1013" t="s">
        <v>2038</v>
      </c>
      <c r="C505" s="1245"/>
      <c r="D505" s="731" t="s">
        <v>296</v>
      </c>
      <c r="E505" s="731">
        <v>7</v>
      </c>
      <c r="F505" s="697">
        <v>0</v>
      </c>
      <c r="G505" s="729">
        <f t="shared" si="0"/>
        <v>0</v>
      </c>
    </row>
    <row r="506" spans="1:7">
      <c r="A506" s="693"/>
      <c r="B506" s="1013" t="s">
        <v>2037</v>
      </c>
      <c r="C506" s="1245"/>
      <c r="D506" s="731" t="s">
        <v>296</v>
      </c>
      <c r="E506" s="731">
        <v>2</v>
      </c>
      <c r="F506" s="697">
        <v>0</v>
      </c>
      <c r="G506" s="729">
        <f t="shared" si="0"/>
        <v>0</v>
      </c>
    </row>
    <row r="507" spans="1:7">
      <c r="A507" s="693"/>
      <c r="B507" s="1013" t="s">
        <v>2036</v>
      </c>
      <c r="C507" s="1245"/>
      <c r="D507" s="731" t="s">
        <v>296</v>
      </c>
      <c r="E507" s="731">
        <v>1</v>
      </c>
      <c r="F507" s="697">
        <v>0</v>
      </c>
      <c r="G507" s="729">
        <f t="shared" si="0"/>
        <v>0</v>
      </c>
    </row>
    <row r="508" spans="1:7">
      <c r="A508" s="693"/>
      <c r="B508" s="1013" t="s">
        <v>2035</v>
      </c>
      <c r="C508" s="1245"/>
      <c r="D508" s="731" t="s">
        <v>296</v>
      </c>
      <c r="E508" s="731">
        <v>5</v>
      </c>
      <c r="F508" s="697">
        <v>0</v>
      </c>
      <c r="G508" s="729">
        <f t="shared" si="0"/>
        <v>0</v>
      </c>
    </row>
    <row r="509" spans="1:7">
      <c r="A509" s="693"/>
      <c r="B509" s="1013"/>
      <c r="C509" s="1245"/>
      <c r="D509" s="731"/>
      <c r="E509" s="731"/>
      <c r="F509" s="697"/>
      <c r="G509" s="729"/>
    </row>
    <row r="510" spans="1:7" ht="38.25">
      <c r="A510" s="693">
        <f>COUNT($A$8:A509)+1</f>
        <v>57</v>
      </c>
      <c r="B510" s="1014" t="s">
        <v>4160</v>
      </c>
      <c r="C510" s="1246"/>
      <c r="D510" s="731"/>
      <c r="E510" s="731"/>
      <c r="F510" s="697"/>
      <c r="G510" s="729"/>
    </row>
    <row r="511" spans="1:7">
      <c r="A511" s="693"/>
      <c r="B511" s="927" t="s">
        <v>2034</v>
      </c>
      <c r="C511" s="1247"/>
      <c r="D511" s="731"/>
      <c r="E511" s="731"/>
      <c r="F511" s="697"/>
      <c r="G511" s="729"/>
    </row>
    <row r="512" spans="1:7">
      <c r="A512" s="693"/>
      <c r="B512" s="1013" t="s">
        <v>2033</v>
      </c>
      <c r="C512" s="1245"/>
      <c r="D512" s="731" t="s">
        <v>296</v>
      </c>
      <c r="E512" s="731">
        <v>1</v>
      </c>
      <c r="F512" s="697">
        <v>0</v>
      </c>
      <c r="G512" s="729">
        <f t="shared" ref="G512:G513" si="1">F512*E512</f>
        <v>0</v>
      </c>
    </row>
    <row r="513" spans="1:7">
      <c r="A513" s="693"/>
      <c r="B513" s="1013" t="s">
        <v>2032</v>
      </c>
      <c r="C513" s="1245"/>
      <c r="D513" s="731" t="s">
        <v>296</v>
      </c>
      <c r="E513" s="731">
        <v>1</v>
      </c>
      <c r="F513" s="697">
        <v>0</v>
      </c>
      <c r="G513" s="729">
        <f t="shared" si="1"/>
        <v>0</v>
      </c>
    </row>
    <row r="514" spans="1:7">
      <c r="A514" s="693"/>
      <c r="B514" s="1006"/>
      <c r="C514" s="1238"/>
      <c r="D514" s="731"/>
      <c r="E514" s="731"/>
      <c r="F514" s="697"/>
      <c r="G514" s="729"/>
    </row>
    <row r="515" spans="1:7" ht="51">
      <c r="A515" s="693">
        <f>COUNT($A$8:A514)+1</f>
        <v>58</v>
      </c>
      <c r="B515" s="1014" t="s">
        <v>4161</v>
      </c>
      <c r="C515" s="1246"/>
      <c r="D515" s="731"/>
      <c r="E515" s="731"/>
      <c r="F515" s="697"/>
      <c r="G515" s="729"/>
    </row>
    <row r="516" spans="1:7">
      <c r="A516" s="693"/>
      <c r="B516" s="1006" t="s">
        <v>2031</v>
      </c>
      <c r="C516" s="1238"/>
      <c r="D516" s="731" t="s">
        <v>296</v>
      </c>
      <c r="E516" s="731">
        <v>3</v>
      </c>
      <c r="F516" s="697">
        <v>0</v>
      </c>
      <c r="G516" s="729">
        <f>F516*E516</f>
        <v>0</v>
      </c>
    </row>
    <row r="517" spans="1:7">
      <c r="A517" s="693"/>
      <c r="B517" s="1006" t="s">
        <v>2030</v>
      </c>
      <c r="C517" s="1238"/>
      <c r="D517" s="731" t="s">
        <v>296</v>
      </c>
      <c r="E517" s="731">
        <v>1</v>
      </c>
      <c r="F517" s="697">
        <v>0</v>
      </c>
      <c r="G517" s="729">
        <f t="shared" ref="G517:G520" si="2">F517*E517</f>
        <v>0</v>
      </c>
    </row>
    <row r="518" spans="1:7">
      <c r="A518" s="693"/>
      <c r="B518" s="1006" t="s">
        <v>2029</v>
      </c>
      <c r="C518" s="1238"/>
      <c r="D518" s="731" t="s">
        <v>296</v>
      </c>
      <c r="E518" s="731">
        <v>3</v>
      </c>
      <c r="F518" s="697">
        <v>0</v>
      </c>
      <c r="G518" s="729">
        <f t="shared" si="2"/>
        <v>0</v>
      </c>
    </row>
    <row r="519" spans="1:7">
      <c r="A519" s="693"/>
      <c r="B519" s="1006" t="s">
        <v>2028</v>
      </c>
      <c r="C519" s="1238"/>
      <c r="D519" s="731" t="s">
        <v>296</v>
      </c>
      <c r="E519" s="731">
        <v>4</v>
      </c>
      <c r="F519" s="697">
        <v>0</v>
      </c>
      <c r="G519" s="729">
        <f t="shared" si="2"/>
        <v>0</v>
      </c>
    </row>
    <row r="520" spans="1:7">
      <c r="A520" s="693"/>
      <c r="B520" s="1006" t="s">
        <v>2027</v>
      </c>
      <c r="C520" s="1238"/>
      <c r="D520" s="731" t="s">
        <v>296</v>
      </c>
      <c r="E520" s="731">
        <v>1</v>
      </c>
      <c r="F520" s="697">
        <v>0</v>
      </c>
      <c r="G520" s="729">
        <f t="shared" si="2"/>
        <v>0</v>
      </c>
    </row>
    <row r="521" spans="1:7">
      <c r="A521" s="693"/>
      <c r="B521" s="1006"/>
      <c r="C521" s="1238"/>
      <c r="D521" s="731"/>
      <c r="E521" s="731"/>
      <c r="F521" s="697"/>
      <c r="G521" s="729"/>
    </row>
    <row r="522" spans="1:7">
      <c r="A522" s="693">
        <f>COUNT($A$8:A521)+1</f>
        <v>59</v>
      </c>
      <c r="B522" s="1014" t="s">
        <v>2026</v>
      </c>
      <c r="C522" s="1246"/>
      <c r="D522" s="731"/>
      <c r="E522" s="731"/>
      <c r="F522" s="697"/>
      <c r="G522" s="729"/>
    </row>
    <row r="523" spans="1:7" ht="38.25">
      <c r="A523" s="693"/>
      <c r="B523" s="1010" t="s">
        <v>2025</v>
      </c>
      <c r="C523" s="1242"/>
      <c r="D523" s="731"/>
      <c r="E523" s="731"/>
      <c r="F523" s="697"/>
      <c r="G523" s="729"/>
    </row>
    <row r="524" spans="1:7">
      <c r="A524" s="693"/>
      <c r="B524" s="1006" t="s">
        <v>2024</v>
      </c>
      <c r="C524" s="1238"/>
      <c r="D524" s="731" t="s">
        <v>296</v>
      </c>
      <c r="E524" s="731">
        <v>2</v>
      </c>
      <c r="F524" s="697">
        <v>0</v>
      </c>
      <c r="G524" s="729">
        <f>F524*E524</f>
        <v>0</v>
      </c>
    </row>
    <row r="525" spans="1:7">
      <c r="A525" s="693"/>
      <c r="B525" s="1006" t="s">
        <v>2023</v>
      </c>
      <c r="C525" s="1238"/>
      <c r="D525" s="731" t="s">
        <v>296</v>
      </c>
      <c r="E525" s="731">
        <v>2</v>
      </c>
      <c r="F525" s="697">
        <v>0</v>
      </c>
      <c r="G525" s="729">
        <f>F525*E525</f>
        <v>0</v>
      </c>
    </row>
    <row r="526" spans="1:7">
      <c r="A526" s="693"/>
      <c r="B526" s="1006"/>
      <c r="C526" s="1238"/>
      <c r="D526" s="731"/>
      <c r="E526" s="731"/>
      <c r="F526" s="697"/>
      <c r="G526" s="729"/>
    </row>
    <row r="527" spans="1:7" ht="63.75">
      <c r="A527" s="693">
        <f>COUNT($A$8:A526)+1</f>
        <v>60</v>
      </c>
      <c r="B527" s="1014" t="s">
        <v>4162</v>
      </c>
      <c r="C527" s="1246"/>
      <c r="D527" s="731" t="s">
        <v>296</v>
      </c>
      <c r="E527" s="731">
        <v>7</v>
      </c>
      <c r="F527" s="697">
        <v>0</v>
      </c>
      <c r="G527" s="729">
        <f>F527*E527</f>
        <v>0</v>
      </c>
    </row>
    <row r="528" spans="1:7" ht="25.5">
      <c r="A528" s="693"/>
      <c r="B528" s="927" t="s">
        <v>2022</v>
      </c>
      <c r="C528" s="1247"/>
      <c r="D528" s="731"/>
      <c r="E528" s="731"/>
      <c r="F528" s="697"/>
      <c r="G528" s="729"/>
    </row>
    <row r="529" spans="1:7">
      <c r="A529" s="693"/>
      <c r="B529" s="1015" t="s">
        <v>2021</v>
      </c>
      <c r="C529" s="1248"/>
      <c r="D529" s="731"/>
      <c r="E529" s="731"/>
      <c r="F529" s="697"/>
      <c r="G529" s="729"/>
    </row>
    <row r="530" spans="1:7">
      <c r="A530" s="693"/>
      <c r="B530" s="1015"/>
      <c r="C530" s="1248"/>
      <c r="D530" s="731"/>
      <c r="E530" s="731"/>
      <c r="F530" s="697"/>
      <c r="G530" s="729"/>
    </row>
    <row r="531" spans="1:7" ht="51">
      <c r="A531" s="693">
        <f>COUNT($A$8:A530)+1</f>
        <v>61</v>
      </c>
      <c r="B531" s="1014" t="s">
        <v>4163</v>
      </c>
      <c r="C531" s="1246"/>
      <c r="D531" s="731"/>
      <c r="E531" s="731"/>
      <c r="F531" s="697"/>
      <c r="G531" s="729"/>
    </row>
    <row r="532" spans="1:7" ht="25.5">
      <c r="A532" s="693"/>
      <c r="B532" s="927" t="s">
        <v>2020</v>
      </c>
      <c r="C532" s="1247"/>
      <c r="D532" s="731"/>
      <c r="E532" s="731"/>
      <c r="F532" s="697"/>
      <c r="G532" s="729"/>
    </row>
    <row r="533" spans="1:7">
      <c r="A533" s="693"/>
      <c r="B533" s="1015" t="s">
        <v>2019</v>
      </c>
      <c r="C533" s="1248"/>
      <c r="D533" s="731" t="s">
        <v>296</v>
      </c>
      <c r="E533" s="731">
        <v>60</v>
      </c>
      <c r="F533" s="697">
        <v>0</v>
      </c>
      <c r="G533" s="729">
        <f>F533*E533</f>
        <v>0</v>
      </c>
    </row>
    <row r="534" spans="1:7">
      <c r="A534" s="693"/>
      <c r="B534" s="1015" t="s">
        <v>2018</v>
      </c>
      <c r="C534" s="1248"/>
      <c r="D534" s="731" t="s">
        <v>296</v>
      </c>
      <c r="E534" s="731">
        <v>7</v>
      </c>
      <c r="F534" s="697">
        <v>0</v>
      </c>
      <c r="G534" s="729">
        <f>F534*E534</f>
        <v>0</v>
      </c>
    </row>
    <row r="535" spans="1:7">
      <c r="A535" s="693"/>
      <c r="B535" s="1015"/>
      <c r="C535" s="1248"/>
      <c r="D535" s="731"/>
      <c r="E535" s="731"/>
      <c r="F535" s="697"/>
      <c r="G535" s="729"/>
    </row>
    <row r="536" spans="1:7" ht="25.5">
      <c r="A536" s="693">
        <f>COUNT($A$8:A529)+1</f>
        <v>61</v>
      </c>
      <c r="B536" s="1014" t="s">
        <v>4164</v>
      </c>
      <c r="C536" s="1246"/>
      <c r="D536" s="731"/>
      <c r="E536" s="731"/>
      <c r="F536" s="697"/>
      <c r="G536" s="729"/>
    </row>
    <row r="537" spans="1:7">
      <c r="A537" s="693"/>
      <c r="B537" s="927" t="s">
        <v>2017</v>
      </c>
      <c r="C537" s="1247"/>
      <c r="D537" s="731"/>
      <c r="E537" s="731"/>
      <c r="F537" s="697"/>
      <c r="G537" s="729"/>
    </row>
    <row r="538" spans="1:7">
      <c r="A538" s="693"/>
      <c r="B538" s="1015" t="s">
        <v>2012</v>
      </c>
      <c r="C538" s="1248"/>
      <c r="D538" s="731" t="s">
        <v>296</v>
      </c>
      <c r="E538" s="731">
        <v>12</v>
      </c>
      <c r="F538" s="697">
        <v>0</v>
      </c>
      <c r="G538" s="729">
        <f>F538*E538</f>
        <v>0</v>
      </c>
    </row>
    <row r="539" spans="1:7">
      <c r="A539" s="693"/>
      <c r="B539" s="1015" t="s">
        <v>2011</v>
      </c>
      <c r="C539" s="1248"/>
      <c r="D539" s="731" t="s">
        <v>296</v>
      </c>
      <c r="E539" s="731">
        <v>36</v>
      </c>
      <c r="F539" s="697">
        <v>0</v>
      </c>
      <c r="G539" s="729">
        <f>F539*E539</f>
        <v>0</v>
      </c>
    </row>
    <row r="540" spans="1:7">
      <c r="A540" s="693"/>
      <c r="B540" s="1015" t="s">
        <v>2010</v>
      </c>
      <c r="C540" s="1248"/>
      <c r="D540" s="731" t="s">
        <v>296</v>
      </c>
      <c r="E540" s="731">
        <v>34</v>
      </c>
      <c r="F540" s="697">
        <v>0</v>
      </c>
      <c r="G540" s="729">
        <f>F540*E540</f>
        <v>0</v>
      </c>
    </row>
    <row r="541" spans="1:7">
      <c r="A541" s="693"/>
      <c r="B541" s="1015" t="s">
        <v>2016</v>
      </c>
      <c r="C541" s="1248"/>
      <c r="D541" s="731" t="s">
        <v>296</v>
      </c>
      <c r="E541" s="731">
        <v>3</v>
      </c>
      <c r="F541" s="697">
        <v>0</v>
      </c>
      <c r="G541" s="729">
        <f>F541*E541</f>
        <v>0</v>
      </c>
    </row>
    <row r="542" spans="1:7">
      <c r="A542" s="693"/>
      <c r="B542" s="1015"/>
      <c r="C542" s="1248"/>
      <c r="D542" s="731"/>
      <c r="E542" s="731"/>
      <c r="F542" s="697"/>
      <c r="G542" s="729"/>
    </row>
    <row r="543" spans="1:7">
      <c r="A543" s="693">
        <f>COUNT($A$8:A542)+1</f>
        <v>63</v>
      </c>
      <c r="B543" s="1016" t="s">
        <v>2014</v>
      </c>
      <c r="C543" s="1249"/>
      <c r="D543" s="731"/>
      <c r="E543" s="731"/>
      <c r="F543" s="697"/>
      <c r="G543" s="729"/>
    </row>
    <row r="544" spans="1:7" ht="25.5">
      <c r="A544" s="693"/>
      <c r="B544" s="1008" t="s">
        <v>2015</v>
      </c>
      <c r="C544" s="1240"/>
      <c r="D544" s="731"/>
      <c r="E544" s="731"/>
      <c r="F544" s="697"/>
      <c r="G544" s="729"/>
    </row>
    <row r="545" spans="1:7">
      <c r="A545" s="693"/>
      <c r="B545" s="1015" t="s">
        <v>2012</v>
      </c>
      <c r="C545" s="1248"/>
      <c r="D545" s="731" t="s">
        <v>296</v>
      </c>
      <c r="E545" s="731">
        <v>32</v>
      </c>
      <c r="F545" s="697">
        <v>0</v>
      </c>
      <c r="G545" s="729">
        <f>F545*E545</f>
        <v>0</v>
      </c>
    </row>
    <row r="546" spans="1:7">
      <c r="A546" s="693"/>
      <c r="B546" s="1015" t="s">
        <v>2011</v>
      </c>
      <c r="C546" s="1248"/>
      <c r="D546" s="731" t="s">
        <v>296</v>
      </c>
      <c r="E546" s="731">
        <v>61</v>
      </c>
      <c r="F546" s="697">
        <v>0</v>
      </c>
      <c r="G546" s="729">
        <f>F546*E546</f>
        <v>0</v>
      </c>
    </row>
    <row r="547" spans="1:7">
      <c r="A547" s="693"/>
      <c r="B547" s="1015" t="s">
        <v>2010</v>
      </c>
      <c r="C547" s="1248"/>
      <c r="D547" s="731" t="s">
        <v>296</v>
      </c>
      <c r="E547" s="731">
        <v>14</v>
      </c>
      <c r="F547" s="697">
        <v>0</v>
      </c>
      <c r="G547" s="729">
        <f>F547*E547</f>
        <v>0</v>
      </c>
    </row>
    <row r="548" spans="1:7">
      <c r="A548" s="693"/>
      <c r="B548" s="1015"/>
      <c r="C548" s="1248"/>
      <c r="D548" s="731"/>
      <c r="E548" s="731"/>
      <c r="F548" s="697"/>
      <c r="G548" s="729"/>
    </row>
    <row r="549" spans="1:7">
      <c r="A549" s="693">
        <f>COUNT($A$8:A548)+1</f>
        <v>64</v>
      </c>
      <c r="B549" s="1016" t="s">
        <v>2014</v>
      </c>
      <c r="C549" s="1249"/>
      <c r="D549" s="731"/>
      <c r="E549" s="731"/>
      <c r="F549" s="697"/>
      <c r="G549" s="729"/>
    </row>
    <row r="550" spans="1:7" ht="25.5">
      <c r="A550" s="693"/>
      <c r="B550" s="1008" t="s">
        <v>2013</v>
      </c>
      <c r="C550" s="1240"/>
      <c r="D550" s="731"/>
      <c r="E550" s="731"/>
      <c r="F550" s="697"/>
      <c r="G550" s="729"/>
    </row>
    <row r="551" spans="1:7">
      <c r="A551" s="693"/>
      <c r="B551" s="1015" t="s">
        <v>2012</v>
      </c>
      <c r="C551" s="1248"/>
      <c r="D551" s="731" t="s">
        <v>296</v>
      </c>
      <c r="E551" s="731">
        <v>5</v>
      </c>
      <c r="F551" s="697">
        <v>0</v>
      </c>
      <c r="G551" s="729">
        <f>F551*E551</f>
        <v>0</v>
      </c>
    </row>
    <row r="552" spans="1:7">
      <c r="A552" s="693"/>
      <c r="B552" s="1015" t="s">
        <v>2011</v>
      </c>
      <c r="C552" s="1248"/>
      <c r="D552" s="731" t="s">
        <v>296</v>
      </c>
      <c r="E552" s="731">
        <v>9</v>
      </c>
      <c r="F552" s="697">
        <v>0</v>
      </c>
      <c r="G552" s="729">
        <f>F552*E552</f>
        <v>0</v>
      </c>
    </row>
    <row r="553" spans="1:7">
      <c r="A553" s="693"/>
      <c r="B553" s="1015" t="s">
        <v>2010</v>
      </c>
      <c r="C553" s="1248"/>
      <c r="D553" s="731" t="s">
        <v>296</v>
      </c>
      <c r="E553" s="731">
        <v>1</v>
      </c>
      <c r="F553" s="697">
        <v>0</v>
      </c>
      <c r="G553" s="729">
        <f>F553*E553</f>
        <v>0</v>
      </c>
    </row>
    <row r="554" spans="1:7">
      <c r="A554" s="693"/>
      <c r="B554" s="1008"/>
      <c r="C554" s="1240"/>
      <c r="D554" s="731"/>
      <c r="E554" s="731"/>
      <c r="F554" s="697"/>
      <c r="G554" s="729"/>
    </row>
    <row r="555" spans="1:7" ht="51">
      <c r="A555" s="693">
        <f>COUNT($A$8:A554)+1</f>
        <v>65</v>
      </c>
      <c r="B555" s="1014" t="s">
        <v>4165</v>
      </c>
      <c r="C555" s="1246"/>
      <c r="D555" s="731" t="s">
        <v>296</v>
      </c>
      <c r="E555" s="731">
        <v>32</v>
      </c>
      <c r="F555" s="697">
        <v>0</v>
      </c>
      <c r="G555" s="729">
        <f>F555*E555</f>
        <v>0</v>
      </c>
    </row>
    <row r="556" spans="1:7">
      <c r="A556" s="693"/>
      <c r="B556" s="927" t="s">
        <v>2009</v>
      </c>
      <c r="C556" s="1247"/>
      <c r="D556" s="731"/>
      <c r="E556" s="731"/>
      <c r="F556" s="697"/>
      <c r="G556" s="729"/>
    </row>
    <row r="557" spans="1:7">
      <c r="A557" s="693"/>
      <c r="B557" s="1015" t="s">
        <v>2008</v>
      </c>
      <c r="C557" s="1248"/>
      <c r="D557" s="731"/>
      <c r="E557" s="731"/>
      <c r="F557" s="697"/>
      <c r="G557" s="729"/>
    </row>
    <row r="558" spans="1:7">
      <c r="A558" s="693"/>
      <c r="B558" s="1008"/>
      <c r="C558" s="1240"/>
      <c r="D558" s="731"/>
      <c r="E558" s="731"/>
      <c r="F558" s="697"/>
      <c r="G558" s="729"/>
    </row>
    <row r="559" spans="1:7" ht="76.5">
      <c r="A559" s="693">
        <f>COUNT($A$8:A558)+1</f>
        <v>66</v>
      </c>
      <c r="B559" s="1014" t="s">
        <v>4166</v>
      </c>
      <c r="C559" s="1246"/>
      <c r="D559" s="731"/>
      <c r="E559" s="731"/>
      <c r="F559" s="697"/>
      <c r="G559" s="729"/>
    </row>
    <row r="560" spans="1:7">
      <c r="A560" s="693"/>
      <c r="B560" s="1015" t="s">
        <v>2007</v>
      </c>
      <c r="C560" s="1248"/>
      <c r="D560" s="731" t="s">
        <v>296</v>
      </c>
      <c r="E560" s="731">
        <v>2</v>
      </c>
      <c r="F560" s="697">
        <v>0</v>
      </c>
      <c r="G560" s="729">
        <f>F560*E560</f>
        <v>0</v>
      </c>
    </row>
    <row r="561" spans="1:7">
      <c r="A561" s="693"/>
      <c r="B561" s="1015" t="s">
        <v>2006</v>
      </c>
      <c r="C561" s="1248"/>
      <c r="D561" s="731" t="s">
        <v>296</v>
      </c>
      <c r="E561" s="731">
        <v>4</v>
      </c>
      <c r="F561" s="697">
        <v>0</v>
      </c>
      <c r="G561" s="729">
        <f>F561*E561</f>
        <v>0</v>
      </c>
    </row>
    <row r="562" spans="1:7">
      <c r="A562" s="693"/>
      <c r="B562" s="1006"/>
      <c r="C562" s="1238"/>
      <c r="D562" s="731"/>
      <c r="E562" s="731"/>
      <c r="F562" s="697"/>
      <c r="G562" s="729"/>
    </row>
    <row r="563" spans="1:7" ht="51">
      <c r="A563" s="693">
        <f>COUNT($A$8:A561)+1</f>
        <v>67</v>
      </c>
      <c r="B563" s="841" t="s">
        <v>4167</v>
      </c>
      <c r="C563" s="1179"/>
      <c r="D563" s="731" t="s">
        <v>296</v>
      </c>
      <c r="E563" s="731">
        <v>1</v>
      </c>
      <c r="F563" s="697">
        <v>0</v>
      </c>
      <c r="G563" s="729">
        <f>F563*E563</f>
        <v>0</v>
      </c>
    </row>
    <row r="564" spans="1:7" ht="25.5">
      <c r="A564" s="693"/>
      <c r="B564" s="841" t="s">
        <v>2005</v>
      </c>
      <c r="C564" s="1179"/>
      <c r="D564" s="731"/>
      <c r="E564" s="731"/>
      <c r="F564" s="697"/>
      <c r="G564" s="729"/>
    </row>
    <row r="565" spans="1:7">
      <c r="A565" s="693"/>
      <c r="B565" s="841"/>
      <c r="C565" s="1179"/>
      <c r="D565" s="731"/>
      <c r="E565" s="731"/>
      <c r="F565" s="697"/>
      <c r="G565" s="729"/>
    </row>
    <row r="566" spans="1:7" ht="38.25">
      <c r="A566" s="693">
        <f>COUNT($A$8:A564)+1</f>
        <v>68</v>
      </c>
      <c r="B566" s="841" t="s">
        <v>4168</v>
      </c>
      <c r="C566" s="1179"/>
      <c r="D566" s="731" t="s">
        <v>296</v>
      </c>
      <c r="E566" s="731">
        <v>1</v>
      </c>
      <c r="F566" s="697">
        <v>0</v>
      </c>
      <c r="G566" s="729">
        <f>F566*E566</f>
        <v>0</v>
      </c>
    </row>
    <row r="567" spans="1:7">
      <c r="A567" s="693"/>
      <c r="B567" s="841" t="s">
        <v>2004</v>
      </c>
      <c r="C567" s="1179"/>
      <c r="D567" s="731"/>
      <c r="E567" s="731"/>
      <c r="F567" s="697"/>
      <c r="G567" s="729"/>
    </row>
    <row r="568" spans="1:7">
      <c r="A568" s="693"/>
      <c r="B568" s="1006"/>
      <c r="C568" s="1238"/>
      <c r="D568" s="731"/>
      <c r="E568" s="731"/>
      <c r="F568" s="697"/>
      <c r="G568" s="729"/>
    </row>
    <row r="569" spans="1:7" ht="38.25">
      <c r="A569" s="693">
        <f>COUNT($A$8:A568)+1</f>
        <v>69</v>
      </c>
      <c r="B569" s="1017" t="s">
        <v>4169</v>
      </c>
      <c r="C569" s="1250"/>
      <c r="D569" s="731"/>
      <c r="E569" s="731"/>
      <c r="F569" s="697"/>
      <c r="G569" s="729"/>
    </row>
    <row r="570" spans="1:7">
      <c r="A570" s="693"/>
      <c r="B570" s="1017" t="s">
        <v>2003</v>
      </c>
      <c r="C570" s="1250"/>
      <c r="D570" s="731" t="s">
        <v>296</v>
      </c>
      <c r="E570" s="731">
        <v>2</v>
      </c>
      <c r="F570" s="697">
        <v>0</v>
      </c>
      <c r="G570" s="729">
        <f>F570*E570</f>
        <v>0</v>
      </c>
    </row>
    <row r="571" spans="1:7">
      <c r="A571" s="693"/>
      <c r="B571" s="1017" t="s">
        <v>2002</v>
      </c>
      <c r="C571" s="1250"/>
      <c r="D571" s="731" t="s">
        <v>296</v>
      </c>
      <c r="E571" s="731">
        <v>1</v>
      </c>
      <c r="F571" s="697">
        <v>0</v>
      </c>
      <c r="G571" s="729">
        <f>F571*E571</f>
        <v>0</v>
      </c>
    </row>
    <row r="572" spans="1:7">
      <c r="A572" s="693"/>
      <c r="B572" s="1017"/>
      <c r="C572" s="1250"/>
      <c r="D572" s="731"/>
      <c r="E572" s="731"/>
      <c r="F572" s="697"/>
      <c r="G572" s="729"/>
    </row>
    <row r="573" spans="1:7" ht="38.25">
      <c r="A573" s="693">
        <f>COUNT($A$8:A572)+1</f>
        <v>70</v>
      </c>
      <c r="B573" s="1017" t="s">
        <v>4170</v>
      </c>
      <c r="C573" s="1250"/>
      <c r="D573" s="731"/>
      <c r="E573" s="731"/>
      <c r="F573" s="697"/>
      <c r="G573" s="729"/>
    </row>
    <row r="574" spans="1:7">
      <c r="A574" s="693"/>
      <c r="B574" s="1017" t="s">
        <v>2001</v>
      </c>
      <c r="C574" s="1250"/>
      <c r="D574" s="731" t="s">
        <v>296</v>
      </c>
      <c r="E574" s="731">
        <v>3</v>
      </c>
      <c r="F574" s="697">
        <v>0</v>
      </c>
      <c r="G574" s="729">
        <f>F574*E574</f>
        <v>0</v>
      </c>
    </row>
    <row r="575" spans="1:7">
      <c r="A575" s="693"/>
      <c r="B575" s="1017"/>
      <c r="C575" s="1250"/>
      <c r="D575" s="731"/>
      <c r="E575" s="731"/>
      <c r="F575" s="697"/>
      <c r="G575" s="729"/>
    </row>
    <row r="576" spans="1:7">
      <c r="A576" s="693">
        <f>COUNT($A$8:A575)+1</f>
        <v>71</v>
      </c>
      <c r="B576" s="1017" t="s">
        <v>4171</v>
      </c>
      <c r="C576" s="1250"/>
      <c r="D576" s="731"/>
      <c r="E576" s="731"/>
      <c r="F576" s="697"/>
      <c r="G576" s="729"/>
    </row>
    <row r="577" spans="1:7">
      <c r="A577" s="693"/>
      <c r="B577" s="1017" t="s">
        <v>3419</v>
      </c>
      <c r="C577" s="1250"/>
      <c r="D577" s="731" t="s">
        <v>296</v>
      </c>
      <c r="E577" s="731">
        <v>10</v>
      </c>
      <c r="F577" s="697">
        <v>0</v>
      </c>
      <c r="G577" s="729">
        <f>F577*E577</f>
        <v>0</v>
      </c>
    </row>
    <row r="578" spans="1:7">
      <c r="A578" s="693"/>
      <c r="B578" s="1017" t="s">
        <v>2029</v>
      </c>
      <c r="C578" s="1250"/>
      <c r="D578" s="731" t="s">
        <v>296</v>
      </c>
      <c r="E578" s="731">
        <v>24</v>
      </c>
      <c r="F578" s="697">
        <v>0</v>
      </c>
      <c r="G578" s="729">
        <f t="shared" ref="G578:G579" si="3">F578*E578</f>
        <v>0</v>
      </c>
    </row>
    <row r="579" spans="1:7">
      <c r="A579" s="693"/>
      <c r="B579" s="1017" t="s">
        <v>3420</v>
      </c>
      <c r="C579" s="1250"/>
      <c r="D579" s="731" t="s">
        <v>296</v>
      </c>
      <c r="E579" s="731">
        <v>66</v>
      </c>
      <c r="F579" s="697">
        <v>0</v>
      </c>
      <c r="G579" s="729">
        <f t="shared" si="3"/>
        <v>0</v>
      </c>
    </row>
    <row r="580" spans="1:7">
      <c r="A580" s="693"/>
      <c r="B580" s="1017"/>
      <c r="C580" s="1250"/>
      <c r="D580" s="731"/>
      <c r="E580" s="731"/>
      <c r="F580" s="697"/>
      <c r="G580" s="729"/>
    </row>
    <row r="581" spans="1:7" ht="25.5">
      <c r="A581" s="693">
        <f>COUNT($A$8:A580)+1</f>
        <v>72</v>
      </c>
      <c r="B581" s="822" t="s">
        <v>4172</v>
      </c>
      <c r="C581" s="1183"/>
      <c r="D581" s="731" t="s">
        <v>0</v>
      </c>
      <c r="E581" s="731">
        <v>600</v>
      </c>
      <c r="F581" s="697">
        <v>0</v>
      </c>
      <c r="G581" s="729">
        <f>E581*F581</f>
        <v>0</v>
      </c>
    </row>
    <row r="582" spans="1:7">
      <c r="A582" s="693"/>
      <c r="B582" s="822"/>
      <c r="C582" s="1183"/>
      <c r="D582" s="731"/>
      <c r="E582" s="731"/>
      <c r="F582" s="697"/>
      <c r="G582" s="729"/>
    </row>
    <row r="583" spans="1:7" ht="51">
      <c r="A583" s="693">
        <f>COUNT($A$8:A582)+1</f>
        <v>73</v>
      </c>
      <c r="B583" s="1014" t="s">
        <v>4173</v>
      </c>
      <c r="C583" s="1246"/>
      <c r="D583" s="731" t="s">
        <v>380</v>
      </c>
      <c r="E583" s="731">
        <v>1</v>
      </c>
      <c r="F583" s="697">
        <v>0</v>
      </c>
      <c r="G583" s="729">
        <f>F583*E583</f>
        <v>0</v>
      </c>
    </row>
    <row r="584" spans="1:7">
      <c r="A584" s="702"/>
      <c r="B584" s="703"/>
      <c r="C584" s="1466"/>
      <c r="D584" s="704"/>
      <c r="E584" s="704"/>
      <c r="F584" s="773"/>
      <c r="G584" s="773"/>
    </row>
    <row r="585" spans="1:7" ht="13.5" thickBot="1">
      <c r="A585" s="707" t="s">
        <v>2000</v>
      </c>
      <c r="B585" s="708" t="str">
        <f>B409</f>
        <v>KANALI IN DISTRIBUCIJSKI ELEMENTI</v>
      </c>
      <c r="C585" s="1462"/>
      <c r="D585" s="709" t="s">
        <v>1424</v>
      </c>
      <c r="E585" s="710"/>
      <c r="F585" s="809"/>
      <c r="G585" s="711">
        <f>SUM(G410:G584)</f>
        <v>0</v>
      </c>
    </row>
    <row r="586" spans="1:7" ht="13.5" thickTop="1">
      <c r="A586" s="763"/>
      <c r="B586" s="916"/>
      <c r="C586" s="1467"/>
      <c r="D586" s="764"/>
      <c r="E586" s="765"/>
      <c r="F586" s="917"/>
      <c r="G586" s="767"/>
    </row>
    <row r="587" spans="1:7" ht="13.5" thickBot="1">
      <c r="A587" s="778" t="s">
        <v>1429</v>
      </c>
      <c r="B587" s="779" t="s">
        <v>1999</v>
      </c>
      <c r="C587" s="1468"/>
      <c r="D587" s="780" t="s">
        <v>1424</v>
      </c>
      <c r="E587" s="781"/>
      <c r="F587" s="811"/>
      <c r="G587" s="782">
        <f>G585+G407+G183</f>
        <v>0</v>
      </c>
    </row>
    <row r="588" spans="1:7" ht="13.5" thickTop="1"/>
  </sheetData>
  <sheetProtection algorithmName="SHA-512" hashValue="wEB7gsr73MdYqcJOpxO4dOI9FNf2I1qVNK6r9AI15xMf2FvRN75UvhTdwjB/IKo5AdKii8taaaLtFoFfDggv7A==" saltValue="m0DnnKR8dYVWtfTUCaMm3Q==" spinCount="100000" sheet="1" objects="1" scenarios="1"/>
  <mergeCells count="1">
    <mergeCell ref="E8:G8"/>
  </mergeCells>
  <pageMargins left="0.98425196850393704" right="0.59055118110236227" top="0.62992125984251968" bottom="0.78740157480314965" header="0.39370078740157483" footer="0.39370078740157483"/>
  <pageSetup paperSize="9" scale="63" fitToHeight="0" orientation="portrait" r:id="rId1"/>
  <headerFooter alignWithMargins="0"/>
  <rowBreaks count="10" manualBreakCount="10">
    <brk id="56" max="16383" man="1"/>
    <brk id="162" max="6" man="1"/>
    <brk id="200" max="16383" man="1"/>
    <brk id="220" max="16383" man="1"/>
    <brk id="312" max="6" man="1"/>
    <brk id="362" max="16383" man="1"/>
    <brk id="408" max="16383" man="1"/>
    <brk id="419" max="16383" man="1"/>
    <brk id="475" max="16383" man="1"/>
    <brk id="529" max="6"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409B7-9F75-4EC3-B16D-986B467BA187}">
  <sheetPr>
    <tabColor indexed="30"/>
  </sheetPr>
  <dimension ref="A1:R469"/>
  <sheetViews>
    <sheetView view="pageBreakPreview" zoomScale="145" zoomScaleNormal="100" zoomScaleSheetLayoutView="145" workbookViewId="0">
      <selection activeCell="E8" sqref="E8:G8"/>
    </sheetView>
  </sheetViews>
  <sheetFormatPr defaultColWidth="8.7109375" defaultRowHeight="12.75"/>
  <cols>
    <col min="1" max="1" width="6.28515625" style="623" customWidth="1"/>
    <col min="2" max="2" width="40.7109375" style="783" customWidth="1"/>
    <col min="3" max="3" width="12.5703125" style="1469" customWidth="1"/>
    <col min="4" max="4" width="5.7109375" style="801" customWidth="1"/>
    <col min="5" max="5" width="6.140625" style="1039" customWidth="1"/>
    <col min="6" max="6" width="9.42578125" style="802" customWidth="1"/>
    <col min="7" max="7" width="13.140625" style="802" customWidth="1"/>
    <col min="8" max="8" width="13.85546875" style="623" customWidth="1"/>
    <col min="9" max="16384" width="8.7109375" style="623"/>
  </cols>
  <sheetData>
    <row r="1" spans="1:7">
      <c r="B1" s="623"/>
      <c r="C1" s="1431"/>
      <c r="D1" s="623"/>
      <c r="E1" s="623"/>
      <c r="F1" s="623"/>
      <c r="G1" s="623"/>
    </row>
    <row r="2" spans="1:7">
      <c r="B2" s="623"/>
      <c r="C2" s="1431"/>
      <c r="D2" s="623"/>
      <c r="E2" s="623"/>
      <c r="F2" s="623"/>
      <c r="G2" s="623"/>
    </row>
    <row r="3" spans="1:7">
      <c r="B3" s="623"/>
      <c r="C3" s="1431"/>
      <c r="D3" s="623"/>
      <c r="E3" s="623"/>
      <c r="F3" s="623"/>
      <c r="G3" s="623"/>
    </row>
    <row r="4" spans="1:7">
      <c r="B4" s="623"/>
      <c r="C4" s="1431"/>
      <c r="D4" s="623"/>
      <c r="E4" s="623"/>
      <c r="F4" s="623"/>
      <c r="G4" s="623"/>
    </row>
    <row r="5" spans="1:7">
      <c r="B5" s="623"/>
      <c r="C5" s="1431"/>
      <c r="D5" s="623"/>
      <c r="E5" s="623"/>
      <c r="F5" s="623"/>
      <c r="G5" s="623"/>
    </row>
    <row r="6" spans="1:7">
      <c r="B6" s="623"/>
      <c r="C6" s="1431"/>
      <c r="D6" s="623"/>
      <c r="E6" s="623"/>
      <c r="F6" s="623"/>
      <c r="G6" s="623"/>
    </row>
    <row r="7" spans="1:7">
      <c r="B7" s="623"/>
      <c r="C7" s="1431"/>
      <c r="D7" s="623"/>
      <c r="E7" s="623"/>
      <c r="F7" s="623"/>
      <c r="G7" s="623"/>
    </row>
    <row r="8" spans="1:7" s="665" customFormat="1" ht="15" customHeight="1">
      <c r="A8" s="664"/>
      <c r="C8" s="1432"/>
      <c r="D8" s="666"/>
      <c r="E8" s="1568" t="s">
        <v>4242</v>
      </c>
      <c r="F8" s="1568"/>
      <c r="G8" s="1568"/>
    </row>
    <row r="9" spans="1:7" s="665" customFormat="1" ht="14.25">
      <c r="A9" s="664"/>
      <c r="C9" s="1432"/>
      <c r="D9" s="666"/>
      <c r="E9" s="667"/>
      <c r="F9" s="666"/>
      <c r="G9" s="1370"/>
    </row>
    <row r="10" spans="1:7" s="665" customFormat="1" ht="63.75">
      <c r="A10" s="485" t="s">
        <v>3564</v>
      </c>
      <c r="B10" s="485" t="s">
        <v>3565</v>
      </c>
      <c r="C10" s="1433" t="s">
        <v>4070</v>
      </c>
      <c r="D10" s="626" t="s">
        <v>3567</v>
      </c>
      <c r="E10" s="625" t="s">
        <v>3566</v>
      </c>
      <c r="F10" s="627" t="s">
        <v>3568</v>
      </c>
      <c r="G10" s="627" t="s">
        <v>3575</v>
      </c>
    </row>
    <row r="11" spans="1:7" s="665" customFormat="1" ht="13.5" thickBot="1">
      <c r="A11" s="784"/>
      <c r="B11" s="785"/>
      <c r="C11" s="1434"/>
      <c r="D11" s="1019"/>
      <c r="E11" s="1036"/>
      <c r="F11" s="668"/>
      <c r="G11" s="669"/>
    </row>
    <row r="12" spans="1:7" ht="18.75" customHeight="1" thickBot="1">
      <c r="A12" s="670" t="s">
        <v>1428</v>
      </c>
      <c r="B12" s="671" t="s">
        <v>2597</v>
      </c>
      <c r="C12" s="1435"/>
      <c r="D12" s="788"/>
      <c r="E12" s="1037"/>
      <c r="F12" s="789"/>
      <c r="G12" s="790"/>
    </row>
    <row r="13" spans="1:7">
      <c r="A13" s="672"/>
      <c r="B13" s="791"/>
      <c r="C13" s="1431"/>
      <c r="D13" s="673"/>
      <c r="E13" s="1020"/>
      <c r="F13" s="792"/>
      <c r="G13" s="793"/>
    </row>
    <row r="14" spans="1:7">
      <c r="A14" s="672"/>
      <c r="B14" s="674" t="s">
        <v>865</v>
      </c>
      <c r="C14" s="1436"/>
      <c r="D14" s="673"/>
      <c r="E14" s="1020"/>
      <c r="F14" s="792"/>
      <c r="G14" s="793"/>
    </row>
    <row r="15" spans="1:7">
      <c r="A15" s="672"/>
      <c r="B15" s="791"/>
      <c r="C15" s="1431"/>
      <c r="D15" s="673"/>
      <c r="E15" s="1020"/>
      <c r="F15" s="792"/>
      <c r="G15" s="793"/>
    </row>
    <row r="16" spans="1:7">
      <c r="A16" s="675" t="str">
        <f>A25</f>
        <v>2.4.1.</v>
      </c>
      <c r="B16" s="791" t="str">
        <f>B25</f>
        <v>DEMONTAŽNA DELA</v>
      </c>
      <c r="C16" s="1431"/>
      <c r="D16" s="673"/>
      <c r="E16" s="1020"/>
      <c r="F16" s="792"/>
      <c r="G16" s="794">
        <f>G32</f>
        <v>0</v>
      </c>
    </row>
    <row r="17" spans="1:7">
      <c r="A17" s="676" t="str">
        <f>A34</f>
        <v>2.4.2.</v>
      </c>
      <c r="B17" s="791" t="str">
        <f>B34</f>
        <v>ZUNANJE VODOVODNO OMREŽJE</v>
      </c>
      <c r="C17" s="1431"/>
      <c r="D17" s="673"/>
      <c r="E17" s="1020"/>
      <c r="F17" s="792"/>
      <c r="G17" s="794">
        <f>G109</f>
        <v>0</v>
      </c>
    </row>
    <row r="18" spans="1:7">
      <c r="A18" s="676" t="str">
        <f>A111</f>
        <v>2.4.3.</v>
      </c>
      <c r="B18" s="791" t="str">
        <f>B111</f>
        <v>NOTRANJA VODOVODNA INSTALACIJA</v>
      </c>
      <c r="C18" s="1431"/>
      <c r="D18" s="673"/>
      <c r="E18" s="1020"/>
      <c r="F18" s="792"/>
      <c r="G18" s="794">
        <f>G201</f>
        <v>0</v>
      </c>
    </row>
    <row r="19" spans="1:7">
      <c r="A19" s="676" t="str">
        <f>A203</f>
        <v>2.4.4.</v>
      </c>
      <c r="B19" s="791" t="str">
        <f>B203</f>
        <v>ODTOČNA KANALIZACIJA</v>
      </c>
      <c r="C19" s="1431"/>
      <c r="D19" s="673"/>
      <c r="E19" s="1020"/>
      <c r="F19" s="792"/>
      <c r="G19" s="794">
        <f>G265</f>
        <v>0</v>
      </c>
    </row>
    <row r="20" spans="1:7" ht="13.5" thickBot="1">
      <c r="A20" s="677" t="str">
        <f>A267</f>
        <v>2.4.5.</v>
      </c>
      <c r="B20" s="795" t="str">
        <f>B267</f>
        <v>SANITARNA OPREMA</v>
      </c>
      <c r="C20" s="1437"/>
      <c r="D20" s="678"/>
      <c r="E20" s="1021"/>
      <c r="F20" s="796"/>
      <c r="G20" s="797">
        <f>G467</f>
        <v>0</v>
      </c>
    </row>
    <row r="21" spans="1:7" ht="13.5" thickBot="1">
      <c r="A21" s="798"/>
      <c r="B21" s="679" t="s">
        <v>1996</v>
      </c>
      <c r="C21" s="1438"/>
      <c r="D21" s="799"/>
      <c r="E21" s="1038"/>
      <c r="F21" s="800"/>
      <c r="G21" s="680">
        <f>SUM(G16:G20)</f>
        <v>0</v>
      </c>
    </row>
    <row r="23" spans="1:7" ht="63.75">
      <c r="B23" s="681" t="s">
        <v>1714</v>
      </c>
      <c r="C23" s="1439"/>
    </row>
    <row r="25" spans="1:7">
      <c r="A25" s="682" t="s">
        <v>2593</v>
      </c>
      <c r="B25" s="683" t="s">
        <v>1119</v>
      </c>
      <c r="C25" s="1440"/>
      <c r="D25" s="818"/>
      <c r="E25" s="1022"/>
      <c r="F25" s="820"/>
      <c r="G25" s="821"/>
    </row>
    <row r="26" spans="1:7">
      <c r="A26" s="693"/>
      <c r="B26" s="822"/>
      <c r="C26" s="1183"/>
      <c r="D26" s="752"/>
      <c r="E26" s="1023"/>
      <c r="F26" s="823"/>
      <c r="G26" s="824"/>
    </row>
    <row r="27" spans="1:7" ht="25.5">
      <c r="A27" s="693">
        <f>COUNT($A$8:A26)+1</f>
        <v>1</v>
      </c>
      <c r="B27" s="822" t="s">
        <v>1713</v>
      </c>
      <c r="C27" s="1441"/>
      <c r="D27" s="752"/>
      <c r="E27" s="1023"/>
      <c r="F27" s="823"/>
      <c r="G27" s="824"/>
    </row>
    <row r="28" spans="1:7" ht="38.25">
      <c r="A28" s="693"/>
      <c r="B28" s="822" t="s">
        <v>2596</v>
      </c>
      <c r="C28" s="1441"/>
      <c r="D28" s="731" t="s">
        <v>438</v>
      </c>
      <c r="E28" s="696">
        <v>200</v>
      </c>
      <c r="F28" s="697">
        <v>0</v>
      </c>
      <c r="G28" s="729">
        <f t="shared" ref="G28:G30" si="0">E28*F28</f>
        <v>0</v>
      </c>
    </row>
    <row r="29" spans="1:7">
      <c r="A29" s="693"/>
      <c r="B29" s="822" t="s">
        <v>2595</v>
      </c>
      <c r="C29" s="1441"/>
      <c r="D29" s="731" t="s">
        <v>380</v>
      </c>
      <c r="E29" s="696">
        <v>1</v>
      </c>
      <c r="F29" s="697">
        <v>0</v>
      </c>
      <c r="G29" s="729">
        <f t="shared" si="0"/>
        <v>0</v>
      </c>
    </row>
    <row r="30" spans="1:7" ht="25.5">
      <c r="A30" s="693"/>
      <c r="B30" s="822" t="s">
        <v>2594</v>
      </c>
      <c r="C30" s="1441"/>
      <c r="D30" s="731" t="s">
        <v>380</v>
      </c>
      <c r="E30" s="696">
        <v>1</v>
      </c>
      <c r="F30" s="697">
        <v>0</v>
      </c>
      <c r="G30" s="729">
        <f t="shared" si="0"/>
        <v>0</v>
      </c>
    </row>
    <row r="31" spans="1:7">
      <c r="A31" s="702"/>
      <c r="B31" s="703"/>
      <c r="C31" s="1466"/>
      <c r="D31" s="704"/>
      <c r="E31" s="772"/>
      <c r="F31" s="705"/>
      <c r="G31" s="773"/>
    </row>
    <row r="32" spans="1:7" ht="13.5" thickBot="1">
      <c r="A32" s="707" t="s">
        <v>2593</v>
      </c>
      <c r="B32" s="708" t="s">
        <v>1119</v>
      </c>
      <c r="C32" s="1462"/>
      <c r="D32" s="1024" t="s">
        <v>1424</v>
      </c>
      <c r="E32" s="1025"/>
      <c r="F32" s="1040"/>
      <c r="G32" s="711">
        <f>SUM(G26:G31)</f>
        <v>0</v>
      </c>
    </row>
    <row r="33" spans="1:7" ht="13.5" thickTop="1">
      <c r="A33" s="763"/>
      <c r="B33" s="713"/>
      <c r="C33" s="1465"/>
      <c r="D33" s="1026"/>
      <c r="E33" s="1027"/>
      <c r="F33" s="1028"/>
      <c r="G33" s="1029"/>
    </row>
    <row r="34" spans="1:7">
      <c r="A34" s="682" t="s">
        <v>2553</v>
      </c>
      <c r="B34" s="683" t="s">
        <v>2552</v>
      </c>
      <c r="C34" s="1440"/>
      <c r="D34" s="818"/>
      <c r="E34" s="1022"/>
      <c r="F34" s="1030"/>
      <c r="G34" s="821"/>
    </row>
    <row r="35" spans="1:7">
      <c r="A35" s="693"/>
      <c r="B35" s="822"/>
      <c r="C35" s="1183"/>
      <c r="D35" s="752"/>
      <c r="E35" s="1023"/>
      <c r="F35" s="1031"/>
      <c r="G35" s="824"/>
    </row>
    <row r="36" spans="1:7" ht="63.75">
      <c r="A36" s="693">
        <f>COUNT($A$8:A35)+1</f>
        <v>2</v>
      </c>
      <c r="B36" s="822" t="s">
        <v>2592</v>
      </c>
      <c r="C36" s="1441"/>
      <c r="D36" s="731" t="s">
        <v>46</v>
      </c>
      <c r="E36" s="696">
        <v>12</v>
      </c>
      <c r="F36" s="697">
        <v>0</v>
      </c>
      <c r="G36" s="729">
        <f>E36*F36</f>
        <v>0</v>
      </c>
    </row>
    <row r="37" spans="1:7">
      <c r="A37" s="693"/>
      <c r="B37" s="822"/>
      <c r="C37" s="1441"/>
      <c r="D37" s="731"/>
      <c r="E37" s="696"/>
      <c r="F37" s="697"/>
      <c r="G37" s="729"/>
    </row>
    <row r="38" spans="1:7">
      <c r="A38" s="693">
        <f>COUNT($A$8:A37)+1</f>
        <v>3</v>
      </c>
      <c r="B38" s="822" t="s">
        <v>2591</v>
      </c>
      <c r="C38" s="1441"/>
      <c r="D38" s="731"/>
      <c r="E38" s="696"/>
      <c r="F38" s="697"/>
      <c r="G38" s="729"/>
    </row>
    <row r="39" spans="1:7" ht="38.25">
      <c r="A39" s="693"/>
      <c r="B39" s="822" t="s">
        <v>2590</v>
      </c>
      <c r="C39" s="1441"/>
      <c r="D39" s="731"/>
      <c r="E39" s="696"/>
      <c r="F39" s="697"/>
      <c r="G39" s="729"/>
    </row>
    <row r="40" spans="1:7" ht="52.5">
      <c r="A40" s="693"/>
      <c r="B40" s="822" t="s">
        <v>4174</v>
      </c>
      <c r="C40" s="1441"/>
      <c r="D40" s="731"/>
      <c r="E40" s="696"/>
      <c r="F40" s="697"/>
      <c r="G40" s="729"/>
    </row>
    <row r="41" spans="1:7" ht="79.5">
      <c r="A41" s="693"/>
      <c r="B41" s="822" t="s">
        <v>4175</v>
      </c>
      <c r="C41" s="1441"/>
      <c r="D41" s="731"/>
      <c r="E41" s="696"/>
      <c r="F41" s="697"/>
      <c r="G41" s="729"/>
    </row>
    <row r="42" spans="1:7" ht="102">
      <c r="A42" s="693"/>
      <c r="B42" s="822" t="s">
        <v>4197</v>
      </c>
      <c r="C42" s="1441"/>
      <c r="D42" s="731"/>
      <c r="E42" s="696"/>
      <c r="F42" s="697"/>
      <c r="G42" s="729"/>
    </row>
    <row r="43" spans="1:7" ht="51">
      <c r="A43" s="693"/>
      <c r="B43" s="822" t="s">
        <v>2589</v>
      </c>
      <c r="C43" s="1441"/>
      <c r="D43" s="731"/>
      <c r="E43" s="696"/>
      <c r="F43" s="697"/>
      <c r="G43" s="729"/>
    </row>
    <row r="44" spans="1:7" ht="51">
      <c r="A44" s="693"/>
      <c r="B44" s="822" t="s">
        <v>2588</v>
      </c>
      <c r="C44" s="1441"/>
      <c r="D44" s="731"/>
      <c r="E44" s="696"/>
      <c r="F44" s="697"/>
      <c r="G44" s="729"/>
    </row>
    <row r="45" spans="1:7" ht="51">
      <c r="A45" s="693"/>
      <c r="B45" s="822" t="s">
        <v>2587</v>
      </c>
      <c r="C45" s="1441"/>
      <c r="D45" s="731"/>
      <c r="E45" s="696"/>
      <c r="F45" s="697"/>
      <c r="G45" s="729"/>
    </row>
    <row r="46" spans="1:7" ht="114.75">
      <c r="A46" s="693"/>
      <c r="B46" s="822" t="s">
        <v>2566</v>
      </c>
      <c r="C46" s="1441"/>
      <c r="D46" s="731"/>
      <c r="E46" s="696"/>
      <c r="F46" s="697"/>
      <c r="G46" s="729"/>
    </row>
    <row r="47" spans="1:7">
      <c r="A47" s="693"/>
      <c r="B47" s="822" t="s">
        <v>2586</v>
      </c>
      <c r="C47" s="1441"/>
      <c r="D47" s="731" t="s">
        <v>380</v>
      </c>
      <c r="E47" s="696">
        <v>1</v>
      </c>
      <c r="F47" s="697">
        <v>0</v>
      </c>
      <c r="G47" s="729">
        <f>E47*F47</f>
        <v>0</v>
      </c>
    </row>
    <row r="48" spans="1:7">
      <c r="A48" s="693"/>
      <c r="B48" s="822"/>
      <c r="C48" s="1441"/>
      <c r="D48" s="731"/>
      <c r="E48" s="696"/>
      <c r="F48" s="697"/>
      <c r="G48" s="729"/>
    </row>
    <row r="49" spans="1:7" ht="38.25">
      <c r="A49" s="693">
        <f>COUNT($A$8:A48)+1</f>
        <v>4</v>
      </c>
      <c r="B49" s="822" t="s">
        <v>2585</v>
      </c>
      <c r="C49" s="1441"/>
      <c r="D49" s="731" t="s">
        <v>296</v>
      </c>
      <c r="E49" s="696">
        <v>1</v>
      </c>
      <c r="F49" s="697">
        <v>0</v>
      </c>
      <c r="G49" s="729">
        <f>E49*F49</f>
        <v>0</v>
      </c>
    </row>
    <row r="50" spans="1:7">
      <c r="A50" s="693"/>
      <c r="B50" s="822"/>
      <c r="C50" s="1441"/>
      <c r="D50" s="731"/>
      <c r="E50" s="696"/>
      <c r="F50" s="697"/>
      <c r="G50" s="729"/>
    </row>
    <row r="51" spans="1:7" ht="51">
      <c r="A51" s="693">
        <f>COUNT($A$8:A50)+1</f>
        <v>5</v>
      </c>
      <c r="B51" s="822" t="s">
        <v>2584</v>
      </c>
      <c r="C51" s="1441"/>
      <c r="D51" s="731"/>
      <c r="E51" s="696"/>
      <c r="F51" s="697"/>
      <c r="G51" s="729"/>
    </row>
    <row r="52" spans="1:7">
      <c r="A52" s="693"/>
      <c r="B52" s="822" t="s">
        <v>2583</v>
      </c>
      <c r="C52" s="1441"/>
      <c r="D52" s="731" t="s">
        <v>380</v>
      </c>
      <c r="E52" s="696">
        <v>1</v>
      </c>
      <c r="F52" s="697">
        <v>0</v>
      </c>
      <c r="G52" s="729">
        <f>E52*F52</f>
        <v>0</v>
      </c>
    </row>
    <row r="53" spans="1:7">
      <c r="A53" s="693"/>
      <c r="B53" s="822"/>
      <c r="C53" s="1441"/>
      <c r="D53" s="731"/>
      <c r="E53" s="696"/>
      <c r="F53" s="697"/>
      <c r="G53" s="729"/>
    </row>
    <row r="54" spans="1:7" ht="102">
      <c r="A54" s="693">
        <f>COUNT($A$8:A53)+1</f>
        <v>6</v>
      </c>
      <c r="B54" s="822" t="s">
        <v>2582</v>
      </c>
      <c r="C54" s="1441"/>
      <c r="D54" s="731"/>
      <c r="E54" s="696"/>
      <c r="F54" s="697"/>
      <c r="G54" s="729"/>
    </row>
    <row r="55" spans="1:7" ht="14.25">
      <c r="A55" s="693"/>
      <c r="B55" s="822" t="s">
        <v>4176</v>
      </c>
      <c r="C55" s="1441"/>
      <c r="D55" s="731" t="s">
        <v>438</v>
      </c>
      <c r="E55" s="696">
        <v>10</v>
      </c>
      <c r="F55" s="697">
        <v>0</v>
      </c>
      <c r="G55" s="729">
        <f>E55*F55</f>
        <v>0</v>
      </c>
    </row>
    <row r="56" spans="1:7" ht="14.25">
      <c r="A56" s="693"/>
      <c r="B56" s="822" t="s">
        <v>4177</v>
      </c>
      <c r="C56" s="1441"/>
      <c r="D56" s="731" t="s">
        <v>438</v>
      </c>
      <c r="E56" s="696">
        <v>30</v>
      </c>
      <c r="F56" s="697">
        <v>0</v>
      </c>
      <c r="G56" s="729">
        <f>E56*F56</f>
        <v>0</v>
      </c>
    </row>
    <row r="57" spans="1:7" ht="14.25">
      <c r="A57" s="693"/>
      <c r="B57" s="822" t="s">
        <v>4178</v>
      </c>
      <c r="C57" s="1441"/>
      <c r="D57" s="731" t="s">
        <v>438</v>
      </c>
      <c r="E57" s="696">
        <v>35</v>
      </c>
      <c r="F57" s="697">
        <v>0</v>
      </c>
      <c r="G57" s="729">
        <f>E57*F57</f>
        <v>0</v>
      </c>
    </row>
    <row r="58" spans="1:7">
      <c r="A58" s="693"/>
      <c r="B58" s="822"/>
      <c r="C58" s="1441"/>
      <c r="D58" s="731"/>
      <c r="E58" s="696"/>
      <c r="F58" s="697"/>
      <c r="G58" s="729"/>
    </row>
    <row r="59" spans="1:7">
      <c r="A59" s="693">
        <f>COUNT($A$8:A58)+1</f>
        <v>7</v>
      </c>
      <c r="B59" s="822" t="s">
        <v>2581</v>
      </c>
      <c r="C59" s="1441"/>
      <c r="D59" s="731"/>
      <c r="E59" s="696"/>
      <c r="F59" s="697"/>
      <c r="G59" s="729"/>
    </row>
    <row r="60" spans="1:7">
      <c r="A60" s="693"/>
      <c r="B60" s="822" t="s">
        <v>2580</v>
      </c>
      <c r="C60" s="1441"/>
      <c r="D60" s="731"/>
      <c r="E60" s="696"/>
      <c r="F60" s="697"/>
      <c r="G60" s="729"/>
    </row>
    <row r="61" spans="1:7">
      <c r="A61" s="693"/>
      <c r="B61" s="822" t="s">
        <v>2579</v>
      </c>
      <c r="C61" s="1441"/>
      <c r="D61" s="731" t="s">
        <v>380</v>
      </c>
      <c r="E61" s="696">
        <v>1</v>
      </c>
      <c r="F61" s="697">
        <v>0</v>
      </c>
      <c r="G61" s="729">
        <f t="shared" ref="G61:G62" si="1">E61*F61</f>
        <v>0</v>
      </c>
    </row>
    <row r="62" spans="1:7">
      <c r="A62" s="693"/>
      <c r="B62" s="822" t="s">
        <v>2578</v>
      </c>
      <c r="C62" s="1441"/>
      <c r="D62" s="731" t="s">
        <v>380</v>
      </c>
      <c r="E62" s="696">
        <v>2</v>
      </c>
      <c r="F62" s="697">
        <v>0</v>
      </c>
      <c r="G62" s="729">
        <f t="shared" si="1"/>
        <v>0</v>
      </c>
    </row>
    <row r="63" spans="1:7">
      <c r="A63" s="693"/>
      <c r="B63" s="822" t="s">
        <v>2577</v>
      </c>
      <c r="C63" s="1441"/>
      <c r="D63" s="731"/>
      <c r="E63" s="696"/>
      <c r="F63" s="697"/>
      <c r="G63" s="729"/>
    </row>
    <row r="64" spans="1:7">
      <c r="A64" s="693"/>
      <c r="B64" s="822" t="s">
        <v>2576</v>
      </c>
      <c r="C64" s="1441"/>
      <c r="D64" s="731" t="s">
        <v>380</v>
      </c>
      <c r="E64" s="696">
        <v>1</v>
      </c>
      <c r="F64" s="697">
        <v>0</v>
      </c>
      <c r="G64" s="729">
        <f t="shared" ref="G64" si="2">E64*F64</f>
        <v>0</v>
      </c>
    </row>
    <row r="65" spans="1:7">
      <c r="A65" s="693"/>
      <c r="B65" s="825" t="s">
        <v>3421</v>
      </c>
      <c r="C65" s="1442"/>
      <c r="D65" s="731"/>
      <c r="E65" s="696"/>
      <c r="F65" s="697"/>
      <c r="G65" s="729"/>
    </row>
    <row r="66" spans="1:7">
      <c r="A66" s="693"/>
      <c r="B66" s="822" t="s">
        <v>2575</v>
      </c>
      <c r="C66" s="1441"/>
      <c r="D66" s="731" t="s">
        <v>380</v>
      </c>
      <c r="E66" s="696">
        <v>1</v>
      </c>
      <c r="F66" s="697">
        <v>0</v>
      </c>
      <c r="G66" s="729">
        <f t="shared" ref="G66:G68" si="3">E66*F66</f>
        <v>0</v>
      </c>
    </row>
    <row r="67" spans="1:7">
      <c r="A67" s="693"/>
      <c r="B67" s="822" t="s">
        <v>3422</v>
      </c>
      <c r="C67" s="1441"/>
      <c r="D67" s="731" t="s">
        <v>380</v>
      </c>
      <c r="E67" s="696">
        <v>3</v>
      </c>
      <c r="F67" s="697">
        <v>0</v>
      </c>
      <c r="G67" s="729">
        <f t="shared" si="3"/>
        <v>0</v>
      </c>
    </row>
    <row r="68" spans="1:7">
      <c r="A68" s="693"/>
      <c r="B68" s="822" t="s">
        <v>4179</v>
      </c>
      <c r="C68" s="1441"/>
      <c r="D68" s="731" t="s">
        <v>380</v>
      </c>
      <c r="E68" s="696">
        <v>1</v>
      </c>
      <c r="F68" s="697">
        <v>0</v>
      </c>
      <c r="G68" s="729">
        <f t="shared" si="3"/>
        <v>0</v>
      </c>
    </row>
    <row r="69" spans="1:7" ht="38.25">
      <c r="A69" s="693"/>
      <c r="B69" s="822" t="s">
        <v>2574</v>
      </c>
      <c r="C69" s="1441"/>
      <c r="D69" s="731"/>
      <c r="E69" s="696"/>
      <c r="F69" s="697"/>
      <c r="G69" s="729"/>
    </row>
    <row r="70" spans="1:7">
      <c r="A70" s="693"/>
      <c r="B70" s="822" t="s">
        <v>2573</v>
      </c>
      <c r="C70" s="1441"/>
      <c r="D70" s="731" t="s">
        <v>380</v>
      </c>
      <c r="E70" s="696">
        <v>1</v>
      </c>
      <c r="F70" s="697">
        <v>0</v>
      </c>
      <c r="G70" s="729">
        <f t="shared" ref="G70:G73" si="4">E70*F70</f>
        <v>0</v>
      </c>
    </row>
    <row r="71" spans="1:7">
      <c r="A71" s="693"/>
      <c r="B71" s="822" t="s">
        <v>2572</v>
      </c>
      <c r="C71" s="1441"/>
      <c r="D71" s="731" t="s">
        <v>380</v>
      </c>
      <c r="E71" s="696">
        <v>1</v>
      </c>
      <c r="F71" s="697">
        <v>0</v>
      </c>
      <c r="G71" s="729">
        <f t="shared" si="4"/>
        <v>0</v>
      </c>
    </row>
    <row r="72" spans="1:7" ht="38.25">
      <c r="A72" s="693"/>
      <c r="B72" s="825" t="s">
        <v>3423</v>
      </c>
      <c r="C72" s="1442"/>
      <c r="D72" s="731" t="s">
        <v>380</v>
      </c>
      <c r="E72" s="696">
        <v>2</v>
      </c>
      <c r="F72" s="697">
        <v>0</v>
      </c>
      <c r="G72" s="729">
        <f t="shared" si="4"/>
        <v>0</v>
      </c>
    </row>
    <row r="73" spans="1:7" ht="38.25">
      <c r="A73" s="693"/>
      <c r="B73" s="825" t="s">
        <v>3424</v>
      </c>
      <c r="C73" s="1442"/>
      <c r="D73" s="731" t="s">
        <v>380</v>
      </c>
      <c r="E73" s="696">
        <v>1</v>
      </c>
      <c r="F73" s="697">
        <v>0</v>
      </c>
      <c r="G73" s="729">
        <f t="shared" si="4"/>
        <v>0</v>
      </c>
    </row>
    <row r="74" spans="1:7">
      <c r="A74" s="693"/>
      <c r="B74" s="822"/>
      <c r="C74" s="1441"/>
      <c r="D74" s="731"/>
      <c r="E74" s="696"/>
      <c r="F74" s="697"/>
      <c r="G74" s="729"/>
    </row>
    <row r="75" spans="1:7" ht="51">
      <c r="A75" s="693">
        <f>COUNT($A$8:A74)+1</f>
        <v>8</v>
      </c>
      <c r="B75" s="822" t="s">
        <v>2571</v>
      </c>
      <c r="C75" s="1441"/>
      <c r="D75" s="731" t="s">
        <v>380</v>
      </c>
      <c r="E75" s="696">
        <v>3</v>
      </c>
      <c r="F75" s="697">
        <v>0</v>
      </c>
      <c r="G75" s="729">
        <f>E75*F75</f>
        <v>0</v>
      </c>
    </row>
    <row r="76" spans="1:7">
      <c r="A76" s="693"/>
      <c r="B76" s="822"/>
      <c r="C76" s="1441"/>
      <c r="D76" s="731"/>
      <c r="E76" s="696"/>
      <c r="F76" s="697"/>
      <c r="G76" s="729"/>
    </row>
    <row r="77" spans="1:7">
      <c r="A77" s="693">
        <f>COUNT($A$8:A76)+1</f>
        <v>9</v>
      </c>
      <c r="B77" s="822" t="s">
        <v>2570</v>
      </c>
      <c r="C77" s="1441"/>
      <c r="D77" s="731"/>
      <c r="E77" s="696"/>
      <c r="F77" s="697"/>
      <c r="G77" s="729"/>
    </row>
    <row r="78" spans="1:7" ht="25.5">
      <c r="A78" s="693"/>
      <c r="B78" s="822" t="s">
        <v>4180</v>
      </c>
      <c r="C78" s="1441"/>
      <c r="D78" s="731"/>
      <c r="E78" s="696"/>
      <c r="F78" s="697"/>
      <c r="G78" s="729"/>
    </row>
    <row r="79" spans="1:7" ht="25.5">
      <c r="A79" s="693"/>
      <c r="B79" s="822" t="s">
        <v>2569</v>
      </c>
      <c r="C79" s="1441"/>
      <c r="D79" s="731"/>
      <c r="E79" s="696"/>
      <c r="F79" s="697"/>
      <c r="G79" s="729"/>
    </row>
    <row r="80" spans="1:7" ht="54">
      <c r="A80" s="693"/>
      <c r="B80" s="822" t="s">
        <v>4181</v>
      </c>
      <c r="C80" s="1441"/>
      <c r="D80" s="731"/>
      <c r="E80" s="696"/>
      <c r="F80" s="697"/>
      <c r="G80" s="729"/>
    </row>
    <row r="81" spans="1:7" ht="25.5">
      <c r="A81" s="693"/>
      <c r="B81" s="822" t="s">
        <v>2568</v>
      </c>
      <c r="C81" s="1441"/>
      <c r="D81" s="731"/>
      <c r="E81" s="696"/>
      <c r="F81" s="697"/>
      <c r="G81" s="729"/>
    </row>
    <row r="82" spans="1:7" ht="102">
      <c r="A82" s="693"/>
      <c r="B82" s="825" t="s">
        <v>4198</v>
      </c>
      <c r="C82" s="1442"/>
      <c r="D82" s="731"/>
      <c r="E82" s="696"/>
      <c r="F82" s="697"/>
      <c r="G82" s="729"/>
    </row>
    <row r="83" spans="1:7" ht="102">
      <c r="A83" s="693"/>
      <c r="B83" s="825" t="s">
        <v>4199</v>
      </c>
      <c r="C83" s="1442"/>
      <c r="D83" s="731"/>
      <c r="E83" s="696"/>
      <c r="F83" s="697"/>
      <c r="G83" s="729"/>
    </row>
    <row r="84" spans="1:7" ht="25.5">
      <c r="A84" s="693"/>
      <c r="B84" s="822" t="s">
        <v>2567</v>
      </c>
      <c r="C84" s="1441"/>
      <c r="D84" s="731"/>
      <c r="E84" s="696"/>
      <c r="F84" s="697"/>
      <c r="G84" s="729"/>
    </row>
    <row r="85" spans="1:7" ht="114.75">
      <c r="A85" s="693"/>
      <c r="B85" s="822" t="s">
        <v>2566</v>
      </c>
      <c r="C85" s="1441"/>
      <c r="D85" s="731"/>
      <c r="E85" s="696"/>
      <c r="F85" s="697"/>
      <c r="G85" s="729"/>
    </row>
    <row r="86" spans="1:7">
      <c r="A86" s="693"/>
      <c r="B86" s="822" t="s">
        <v>2367</v>
      </c>
      <c r="C86" s="1441"/>
      <c r="D86" s="731"/>
      <c r="E86" s="696"/>
      <c r="F86" s="697"/>
      <c r="G86" s="729"/>
    </row>
    <row r="87" spans="1:7">
      <c r="A87" s="693"/>
      <c r="B87" s="822" t="s">
        <v>2500</v>
      </c>
      <c r="C87" s="1441"/>
      <c r="D87" s="731" t="s">
        <v>380</v>
      </c>
      <c r="E87" s="696">
        <v>1</v>
      </c>
      <c r="F87" s="697">
        <v>0</v>
      </c>
      <c r="G87" s="729">
        <f>E87*F87</f>
        <v>0</v>
      </c>
    </row>
    <row r="88" spans="1:7">
      <c r="A88" s="693"/>
      <c r="B88" s="822"/>
      <c r="C88" s="1441"/>
      <c r="D88" s="731"/>
      <c r="E88" s="696"/>
      <c r="F88" s="697"/>
      <c r="G88" s="729"/>
    </row>
    <row r="89" spans="1:7">
      <c r="A89" s="693" t="s">
        <v>2565</v>
      </c>
      <c r="B89" s="822" t="s">
        <v>2564</v>
      </c>
      <c r="C89" s="1441"/>
      <c r="D89" s="731"/>
      <c r="E89" s="696"/>
      <c r="F89" s="697"/>
      <c r="G89" s="729"/>
    </row>
    <row r="90" spans="1:7" ht="89.25">
      <c r="A90" s="693"/>
      <c r="B90" s="822" t="s">
        <v>2563</v>
      </c>
      <c r="C90" s="1441"/>
      <c r="D90" s="731"/>
      <c r="E90" s="696"/>
      <c r="F90" s="697"/>
      <c r="G90" s="729"/>
    </row>
    <row r="91" spans="1:7">
      <c r="A91" s="693"/>
      <c r="B91" s="822" t="s">
        <v>2562</v>
      </c>
      <c r="C91" s="1441"/>
      <c r="D91" s="731"/>
      <c r="E91" s="696"/>
      <c r="F91" s="697"/>
      <c r="G91" s="729"/>
    </row>
    <row r="92" spans="1:7" ht="51">
      <c r="A92" s="693"/>
      <c r="B92" s="822" t="s">
        <v>2561</v>
      </c>
      <c r="C92" s="1441"/>
      <c r="D92" s="731"/>
      <c r="E92" s="696"/>
      <c r="F92" s="697"/>
      <c r="G92" s="729"/>
    </row>
    <row r="93" spans="1:7" ht="103.5">
      <c r="A93" s="693"/>
      <c r="B93" s="822" t="s">
        <v>4182</v>
      </c>
      <c r="C93" s="1441"/>
      <c r="D93" s="731"/>
      <c r="E93" s="696"/>
      <c r="F93" s="697"/>
      <c r="G93" s="729"/>
    </row>
    <row r="94" spans="1:7" ht="25.5">
      <c r="A94" s="693"/>
      <c r="B94" s="822" t="s">
        <v>2560</v>
      </c>
      <c r="C94" s="1441"/>
      <c r="D94" s="731"/>
      <c r="E94" s="696"/>
      <c r="F94" s="697"/>
      <c r="G94" s="729"/>
    </row>
    <row r="95" spans="1:7">
      <c r="A95" s="693"/>
      <c r="B95" s="822" t="s">
        <v>2500</v>
      </c>
      <c r="C95" s="1441"/>
      <c r="D95" s="731" t="s">
        <v>380</v>
      </c>
      <c r="E95" s="696">
        <v>1</v>
      </c>
      <c r="F95" s="697">
        <v>0</v>
      </c>
      <c r="G95" s="729">
        <f>E95*F95</f>
        <v>0</v>
      </c>
    </row>
    <row r="96" spans="1:7">
      <c r="A96" s="693"/>
      <c r="B96" s="822"/>
      <c r="C96" s="1441"/>
      <c r="D96" s="731"/>
      <c r="E96" s="696"/>
      <c r="F96" s="697"/>
      <c r="G96" s="729"/>
    </row>
    <row r="97" spans="1:18" ht="51">
      <c r="A97" s="693">
        <f>COUNT($A$8:A96)+1</f>
        <v>10</v>
      </c>
      <c r="B97" s="822" t="s">
        <v>2559</v>
      </c>
      <c r="C97" s="1441"/>
      <c r="D97" s="731"/>
      <c r="E97" s="696"/>
      <c r="F97" s="697"/>
      <c r="G97" s="729"/>
    </row>
    <row r="98" spans="1:18">
      <c r="A98" s="693"/>
      <c r="B98" s="822" t="s">
        <v>2497</v>
      </c>
      <c r="C98" s="1441"/>
      <c r="D98" s="731" t="s">
        <v>380</v>
      </c>
      <c r="E98" s="696">
        <v>1</v>
      </c>
      <c r="F98" s="697">
        <v>0</v>
      </c>
      <c r="G98" s="729">
        <f>E98*F98</f>
        <v>0</v>
      </c>
    </row>
    <row r="99" spans="1:18">
      <c r="A99" s="693"/>
      <c r="B99" s="822" t="s">
        <v>2558</v>
      </c>
      <c r="C99" s="1441"/>
      <c r="D99" s="731" t="s">
        <v>380</v>
      </c>
      <c r="E99" s="696">
        <v>1</v>
      </c>
      <c r="F99" s="697">
        <v>0</v>
      </c>
      <c r="G99" s="729">
        <f t="shared" ref="G99:G100" si="5">E99*F99</f>
        <v>0</v>
      </c>
    </row>
    <row r="100" spans="1:18">
      <c r="A100" s="693"/>
      <c r="B100" s="822" t="s">
        <v>2557</v>
      </c>
      <c r="C100" s="1441"/>
      <c r="D100" s="731" t="s">
        <v>380</v>
      </c>
      <c r="E100" s="696">
        <v>1</v>
      </c>
      <c r="F100" s="697">
        <v>0</v>
      </c>
      <c r="G100" s="729">
        <f t="shared" si="5"/>
        <v>0</v>
      </c>
    </row>
    <row r="101" spans="1:18">
      <c r="A101" s="693"/>
      <c r="B101" s="822"/>
      <c r="C101" s="1441"/>
      <c r="D101" s="731"/>
      <c r="E101" s="696"/>
      <c r="F101" s="697"/>
      <c r="G101" s="729"/>
    </row>
    <row r="102" spans="1:18" ht="25.5">
      <c r="A102" s="693">
        <f>COUNT($A$8:A101)+1</f>
        <v>11</v>
      </c>
      <c r="B102" s="822" t="s">
        <v>2556</v>
      </c>
      <c r="C102" s="1441"/>
      <c r="D102" s="731" t="s">
        <v>438</v>
      </c>
      <c r="E102" s="696">
        <v>90</v>
      </c>
      <c r="F102" s="697">
        <v>0</v>
      </c>
      <c r="G102" s="729">
        <f>E102*F102</f>
        <v>0</v>
      </c>
    </row>
    <row r="103" spans="1:18">
      <c r="A103" s="693"/>
      <c r="B103" s="822"/>
      <c r="C103" s="1441"/>
      <c r="D103" s="731"/>
      <c r="E103" s="696"/>
      <c r="F103" s="697"/>
      <c r="G103" s="729"/>
    </row>
    <row r="104" spans="1:18" ht="76.5">
      <c r="A104" s="693">
        <f>COUNT($A$8:A103)+1</f>
        <v>12</v>
      </c>
      <c r="B104" s="822" t="s">
        <v>2555</v>
      </c>
      <c r="C104" s="1441"/>
      <c r="D104" s="731"/>
      <c r="E104" s="696"/>
      <c r="F104" s="697"/>
      <c r="G104" s="729"/>
    </row>
    <row r="105" spans="1:18" ht="76.5">
      <c r="A105" s="693"/>
      <c r="B105" s="822" t="s">
        <v>3425</v>
      </c>
      <c r="C105" s="1441"/>
      <c r="D105" s="731"/>
      <c r="E105" s="696"/>
      <c r="F105" s="697"/>
      <c r="G105" s="729"/>
    </row>
    <row r="106" spans="1:18">
      <c r="A106" s="693"/>
      <c r="B106" s="822" t="s">
        <v>2547</v>
      </c>
      <c r="C106" s="1441"/>
      <c r="D106" s="731" t="s">
        <v>438</v>
      </c>
      <c r="E106" s="696">
        <v>45</v>
      </c>
      <c r="F106" s="697">
        <v>0</v>
      </c>
      <c r="G106" s="729">
        <f t="shared" ref="G106:G107" si="6">E106*F106</f>
        <v>0</v>
      </c>
    </row>
    <row r="107" spans="1:18">
      <c r="A107" s="693"/>
      <c r="B107" s="822" t="s">
        <v>2554</v>
      </c>
      <c r="C107" s="1441"/>
      <c r="D107" s="731" t="s">
        <v>438</v>
      </c>
      <c r="E107" s="696">
        <v>45</v>
      </c>
      <c r="F107" s="697">
        <v>0</v>
      </c>
      <c r="G107" s="729">
        <f t="shared" si="6"/>
        <v>0</v>
      </c>
    </row>
    <row r="108" spans="1:18">
      <c r="A108" s="702"/>
      <c r="B108" s="703"/>
      <c r="C108" s="1466"/>
      <c r="D108" s="704"/>
      <c r="E108" s="772"/>
      <c r="F108" s="705"/>
      <c r="G108" s="773"/>
    </row>
    <row r="109" spans="1:18" ht="13.5" thickBot="1">
      <c r="A109" s="707" t="s">
        <v>2553</v>
      </c>
      <c r="B109" s="708" t="s">
        <v>2552</v>
      </c>
      <c r="C109" s="1462"/>
      <c r="D109" s="709" t="s">
        <v>1424</v>
      </c>
      <c r="E109" s="710"/>
      <c r="F109" s="803"/>
      <c r="G109" s="711">
        <f>SUM(G35:G108)</f>
        <v>0</v>
      </c>
      <c r="H109" s="712"/>
      <c r="I109" s="712"/>
      <c r="J109" s="712"/>
      <c r="K109" s="712"/>
      <c r="L109" s="712"/>
      <c r="M109" s="712"/>
      <c r="N109" s="712"/>
      <c r="O109" s="712"/>
      <c r="P109" s="712"/>
      <c r="Q109" s="712"/>
      <c r="R109" s="712"/>
    </row>
    <row r="110" spans="1:18" ht="13.5" thickTop="1">
      <c r="A110" s="763"/>
      <c r="B110" s="713"/>
      <c r="C110" s="1465"/>
      <c r="D110" s="1026"/>
      <c r="E110" s="1027"/>
      <c r="F110" s="1028"/>
      <c r="G110" s="1029"/>
    </row>
    <row r="111" spans="1:18">
      <c r="A111" s="682" t="s">
        <v>2493</v>
      </c>
      <c r="B111" s="683" t="s">
        <v>2492</v>
      </c>
      <c r="C111" s="1440"/>
      <c r="D111" s="818"/>
      <c r="E111" s="1022"/>
      <c r="F111" s="1030"/>
      <c r="G111" s="821"/>
      <c r="H111" s="716"/>
      <c r="I111" s="716"/>
      <c r="J111" s="717"/>
      <c r="K111" s="718"/>
      <c r="L111" s="719"/>
      <c r="M111" s="720"/>
      <c r="N111" s="721"/>
      <c r="O111" s="722"/>
      <c r="P111" s="722"/>
      <c r="Q111" s="722"/>
      <c r="R111" s="722"/>
    </row>
    <row r="112" spans="1:18">
      <c r="A112" s="693"/>
      <c r="B112" s="1032"/>
      <c r="C112" s="1470"/>
      <c r="D112" s="752"/>
      <c r="E112" s="1023"/>
      <c r="F112" s="1031"/>
      <c r="G112" s="824"/>
    </row>
    <row r="113" spans="1:7" ht="102">
      <c r="A113" s="693">
        <f>COUNT($A$8:A112)+1</f>
        <v>13</v>
      </c>
      <c r="B113" s="1032" t="s">
        <v>2551</v>
      </c>
      <c r="C113" s="1188"/>
      <c r="D113" s="752"/>
      <c r="E113" s="1023"/>
      <c r="F113" s="1031"/>
      <c r="G113" s="824"/>
    </row>
    <row r="114" spans="1:7" ht="89.25">
      <c r="A114" s="693"/>
      <c r="B114" s="1032" t="s">
        <v>2550</v>
      </c>
      <c r="C114" s="1188"/>
      <c r="D114" s="752"/>
      <c r="E114" s="1023"/>
      <c r="F114" s="1031"/>
      <c r="G114" s="824"/>
    </row>
    <row r="115" spans="1:7">
      <c r="A115" s="693"/>
      <c r="B115" s="1032" t="s">
        <v>2549</v>
      </c>
      <c r="C115" s="1188"/>
      <c r="D115" s="731" t="s">
        <v>438</v>
      </c>
      <c r="E115" s="696">
        <v>1680</v>
      </c>
      <c r="F115" s="697">
        <v>0</v>
      </c>
      <c r="G115" s="729">
        <f t="shared" ref="G115:G120" si="7">E115*F115</f>
        <v>0</v>
      </c>
    </row>
    <row r="116" spans="1:7">
      <c r="A116" s="693"/>
      <c r="B116" s="1032" t="s">
        <v>2548</v>
      </c>
      <c r="C116" s="1188"/>
      <c r="D116" s="731" t="s">
        <v>438</v>
      </c>
      <c r="E116" s="696">
        <v>400</v>
      </c>
      <c r="F116" s="697">
        <v>0</v>
      </c>
      <c r="G116" s="729">
        <f t="shared" si="7"/>
        <v>0</v>
      </c>
    </row>
    <row r="117" spans="1:7">
      <c r="A117" s="693"/>
      <c r="B117" s="1032" t="s">
        <v>2547</v>
      </c>
      <c r="C117" s="1188"/>
      <c r="D117" s="731" t="s">
        <v>438</v>
      </c>
      <c r="E117" s="696">
        <v>530</v>
      </c>
      <c r="F117" s="697">
        <v>0</v>
      </c>
      <c r="G117" s="729">
        <f t="shared" si="7"/>
        <v>0</v>
      </c>
    </row>
    <row r="118" spans="1:7">
      <c r="A118" s="693"/>
      <c r="B118" s="1032" t="s">
        <v>2546</v>
      </c>
      <c r="C118" s="1188"/>
      <c r="D118" s="731" t="s">
        <v>438</v>
      </c>
      <c r="E118" s="696">
        <v>195</v>
      </c>
      <c r="F118" s="697">
        <v>0</v>
      </c>
      <c r="G118" s="729">
        <f t="shared" si="7"/>
        <v>0</v>
      </c>
    </row>
    <row r="119" spans="1:7">
      <c r="A119" s="693"/>
      <c r="B119" s="1032" t="s">
        <v>2545</v>
      </c>
      <c r="C119" s="1188"/>
      <c r="D119" s="731" t="s">
        <v>438</v>
      </c>
      <c r="E119" s="696">
        <v>270</v>
      </c>
      <c r="F119" s="697">
        <v>0</v>
      </c>
      <c r="G119" s="729">
        <f t="shared" si="7"/>
        <v>0</v>
      </c>
    </row>
    <row r="120" spans="1:7">
      <c r="A120" s="693"/>
      <c r="B120" s="1032" t="s">
        <v>2544</v>
      </c>
      <c r="C120" s="1188"/>
      <c r="D120" s="731" t="s">
        <v>438</v>
      </c>
      <c r="E120" s="696">
        <v>150</v>
      </c>
      <c r="F120" s="697">
        <v>0</v>
      </c>
      <c r="G120" s="729">
        <f t="shared" si="7"/>
        <v>0</v>
      </c>
    </row>
    <row r="121" spans="1:7">
      <c r="A121" s="693"/>
      <c r="B121" s="1032"/>
      <c r="C121" s="1188"/>
      <c r="D121" s="731"/>
      <c r="E121" s="696"/>
      <c r="F121" s="697"/>
      <c r="G121" s="729"/>
    </row>
    <row r="122" spans="1:7" ht="76.5">
      <c r="A122" s="693">
        <f>COUNT($A$8:A121)+1</f>
        <v>14</v>
      </c>
      <c r="B122" s="1032" t="s">
        <v>2543</v>
      </c>
      <c r="C122" s="1188"/>
      <c r="D122" s="731"/>
      <c r="E122" s="696"/>
      <c r="F122" s="697"/>
      <c r="G122" s="729"/>
    </row>
    <row r="123" spans="1:7" ht="102">
      <c r="A123" s="693"/>
      <c r="B123" s="1032" t="s">
        <v>2542</v>
      </c>
      <c r="C123" s="1188"/>
      <c r="D123" s="731"/>
      <c r="E123" s="696"/>
      <c r="F123" s="697"/>
      <c r="G123" s="729"/>
    </row>
    <row r="124" spans="1:7">
      <c r="A124" s="693"/>
      <c r="B124" s="1032" t="s">
        <v>2541</v>
      </c>
      <c r="C124" s="1188"/>
      <c r="D124" s="731" t="s">
        <v>438</v>
      </c>
      <c r="E124" s="696">
        <v>1170</v>
      </c>
      <c r="F124" s="697">
        <v>0</v>
      </c>
      <c r="G124" s="729">
        <f>E124*F124</f>
        <v>0</v>
      </c>
    </row>
    <row r="125" spans="1:7">
      <c r="A125" s="693"/>
      <c r="B125" s="1032" t="s">
        <v>2540</v>
      </c>
      <c r="C125" s="1188"/>
      <c r="D125" s="731" t="s">
        <v>438</v>
      </c>
      <c r="E125" s="696">
        <v>310</v>
      </c>
      <c r="F125" s="697">
        <v>0</v>
      </c>
      <c r="G125" s="729">
        <f>E125*F125</f>
        <v>0</v>
      </c>
    </row>
    <row r="126" spans="1:7">
      <c r="A126" s="693"/>
      <c r="B126" s="1032" t="s">
        <v>2539</v>
      </c>
      <c r="C126" s="1188"/>
      <c r="D126" s="731" t="s">
        <v>438</v>
      </c>
      <c r="E126" s="696">
        <v>65</v>
      </c>
      <c r="F126" s="697">
        <v>0</v>
      </c>
      <c r="G126" s="729">
        <f t="shared" ref="G126" si="8">E126*F126</f>
        <v>0</v>
      </c>
    </row>
    <row r="127" spans="1:7">
      <c r="A127" s="693"/>
      <c r="B127" s="1032"/>
      <c r="C127" s="1188"/>
      <c r="D127" s="731"/>
      <c r="E127" s="696"/>
      <c r="F127" s="697"/>
      <c r="G127" s="729"/>
    </row>
    <row r="128" spans="1:7" ht="38.25">
      <c r="A128" s="693">
        <f>COUNT($A$8:A127)+1</f>
        <v>15</v>
      </c>
      <c r="B128" s="1032" t="s">
        <v>2538</v>
      </c>
      <c r="C128" s="1188"/>
      <c r="D128" s="731"/>
      <c r="E128" s="696"/>
      <c r="F128" s="697"/>
      <c r="G128" s="729"/>
    </row>
    <row r="129" spans="1:7">
      <c r="A129" s="693"/>
      <c r="B129" s="1032" t="s">
        <v>2531</v>
      </c>
      <c r="C129" s="1188"/>
      <c r="D129" s="731" t="s">
        <v>296</v>
      </c>
      <c r="E129" s="696">
        <v>20</v>
      </c>
      <c r="F129" s="697">
        <v>0</v>
      </c>
      <c r="G129" s="729">
        <f>E129*F129</f>
        <v>0</v>
      </c>
    </row>
    <row r="130" spans="1:7">
      <c r="A130" s="693"/>
      <c r="B130" s="1032"/>
      <c r="C130" s="1188"/>
      <c r="D130" s="731"/>
      <c r="E130" s="696"/>
      <c r="F130" s="697"/>
      <c r="G130" s="729"/>
    </row>
    <row r="131" spans="1:7" ht="38.25">
      <c r="A131" s="693">
        <f>COUNT($A$8:A130)+1</f>
        <v>16</v>
      </c>
      <c r="B131" s="1032" t="s">
        <v>2537</v>
      </c>
      <c r="C131" s="1188"/>
      <c r="D131" s="731"/>
      <c r="E131" s="696"/>
      <c r="F131" s="697"/>
      <c r="G131" s="729"/>
    </row>
    <row r="132" spans="1:7">
      <c r="A132" s="693"/>
      <c r="B132" s="1032" t="s">
        <v>2531</v>
      </c>
      <c r="C132" s="1188"/>
      <c r="D132" s="731" t="s">
        <v>296</v>
      </c>
      <c r="E132" s="696">
        <v>90</v>
      </c>
      <c r="F132" s="697">
        <v>0</v>
      </c>
      <c r="G132" s="729">
        <f>E132*F132</f>
        <v>0</v>
      </c>
    </row>
    <row r="133" spans="1:7">
      <c r="A133" s="693"/>
      <c r="B133" s="1032" t="s">
        <v>2536</v>
      </c>
      <c r="C133" s="1188"/>
      <c r="D133" s="731" t="s">
        <v>296</v>
      </c>
      <c r="E133" s="696">
        <v>12</v>
      </c>
      <c r="F133" s="697">
        <v>0</v>
      </c>
      <c r="G133" s="729">
        <f>E133*F133</f>
        <v>0</v>
      </c>
    </row>
    <row r="134" spans="1:7">
      <c r="A134" s="693"/>
      <c r="B134" s="1032" t="s">
        <v>2535</v>
      </c>
      <c r="C134" s="1188"/>
      <c r="D134" s="731" t="s">
        <v>296</v>
      </c>
      <c r="E134" s="696">
        <v>5</v>
      </c>
      <c r="F134" s="697">
        <v>0</v>
      </c>
      <c r="G134" s="729">
        <f>E134*F134</f>
        <v>0</v>
      </c>
    </row>
    <row r="135" spans="1:7">
      <c r="A135" s="693"/>
      <c r="B135" s="1032" t="s">
        <v>2534</v>
      </c>
      <c r="C135" s="1188"/>
      <c r="D135" s="731" t="s">
        <v>296</v>
      </c>
      <c r="E135" s="696">
        <v>5</v>
      </c>
      <c r="F135" s="697">
        <v>0</v>
      </c>
      <c r="G135" s="729">
        <f>E135*F135</f>
        <v>0</v>
      </c>
    </row>
    <row r="136" spans="1:7">
      <c r="A136" s="693"/>
      <c r="B136" s="1032" t="s">
        <v>2533</v>
      </c>
      <c r="C136" s="1188"/>
      <c r="D136" s="731" t="s">
        <v>296</v>
      </c>
      <c r="E136" s="696">
        <v>8</v>
      </c>
      <c r="F136" s="697">
        <v>0</v>
      </c>
      <c r="G136" s="729">
        <f>E136*F136</f>
        <v>0</v>
      </c>
    </row>
    <row r="137" spans="1:7">
      <c r="A137" s="693"/>
      <c r="B137" s="1032"/>
      <c r="C137" s="1188"/>
      <c r="D137" s="731"/>
      <c r="E137" s="696"/>
      <c r="F137" s="697"/>
      <c r="G137" s="729"/>
    </row>
    <row r="138" spans="1:7" ht="25.5">
      <c r="A138" s="693">
        <f>COUNT($A$8:A137)+1</f>
        <v>17</v>
      </c>
      <c r="B138" s="1032" t="s">
        <v>2532</v>
      </c>
      <c r="C138" s="1188"/>
      <c r="D138" s="731"/>
      <c r="E138" s="696"/>
      <c r="F138" s="697"/>
      <c r="G138" s="729"/>
    </row>
    <row r="139" spans="1:7">
      <c r="A139" s="693"/>
      <c r="B139" s="1032" t="s">
        <v>2531</v>
      </c>
      <c r="C139" s="1188"/>
      <c r="D139" s="731" t="s">
        <v>296</v>
      </c>
      <c r="E139" s="696">
        <v>42</v>
      </c>
      <c r="F139" s="697">
        <v>0</v>
      </c>
      <c r="G139" s="729">
        <f>E139*F139</f>
        <v>0</v>
      </c>
    </row>
    <row r="140" spans="1:7">
      <c r="A140" s="693"/>
      <c r="B140" s="1032"/>
      <c r="C140" s="1188"/>
      <c r="D140" s="731"/>
      <c r="E140" s="696"/>
      <c r="F140" s="697"/>
      <c r="G140" s="729"/>
    </row>
    <row r="141" spans="1:7" ht="25.5">
      <c r="A141" s="693">
        <f>COUNT($A$8:A140)+1</f>
        <v>18</v>
      </c>
      <c r="B141" s="1032" t="s">
        <v>2530</v>
      </c>
      <c r="C141" s="1188"/>
      <c r="D141" s="731"/>
      <c r="E141" s="696"/>
      <c r="F141" s="697"/>
      <c r="G141" s="729"/>
    </row>
    <row r="142" spans="1:7">
      <c r="A142" s="693"/>
      <c r="B142" s="1032" t="s">
        <v>4183</v>
      </c>
      <c r="C142" s="1188"/>
      <c r="D142" s="731" t="s">
        <v>296</v>
      </c>
      <c r="E142" s="696">
        <v>24</v>
      </c>
      <c r="F142" s="697">
        <v>0</v>
      </c>
      <c r="G142" s="729">
        <f>E142*F142</f>
        <v>0</v>
      </c>
    </row>
    <row r="143" spans="1:7">
      <c r="A143" s="693"/>
      <c r="B143" s="1032"/>
      <c r="C143" s="1188"/>
      <c r="D143" s="731"/>
      <c r="E143" s="696"/>
      <c r="F143" s="697"/>
      <c r="G143" s="729"/>
    </row>
    <row r="144" spans="1:7" ht="65.25">
      <c r="A144" s="693">
        <f>COUNT($A$8:A143)+1</f>
        <v>19</v>
      </c>
      <c r="B144" s="1032" t="s">
        <v>4184</v>
      </c>
      <c r="C144" s="1188"/>
      <c r="D144" s="731" t="s">
        <v>380</v>
      </c>
      <c r="E144" s="696">
        <v>1</v>
      </c>
      <c r="F144" s="697">
        <v>0</v>
      </c>
      <c r="G144" s="729">
        <f>E144*F144</f>
        <v>0</v>
      </c>
    </row>
    <row r="145" spans="1:7">
      <c r="A145" s="693"/>
      <c r="B145" s="1032"/>
      <c r="C145" s="1188"/>
      <c r="D145" s="731"/>
      <c r="E145" s="696"/>
      <c r="F145" s="697"/>
      <c r="G145" s="729"/>
    </row>
    <row r="146" spans="1:7" ht="66.75">
      <c r="A146" s="693">
        <f>COUNT($A$8:A145)+1</f>
        <v>20</v>
      </c>
      <c r="B146" s="1032" t="s">
        <v>4185</v>
      </c>
      <c r="C146" s="1188"/>
      <c r="D146" s="731" t="s">
        <v>380</v>
      </c>
      <c r="E146" s="696">
        <v>1</v>
      </c>
      <c r="F146" s="697">
        <v>0</v>
      </c>
      <c r="G146" s="729">
        <f>E146*F146</f>
        <v>0</v>
      </c>
    </row>
    <row r="147" spans="1:7">
      <c r="A147" s="693"/>
      <c r="B147" s="1032"/>
      <c r="C147" s="1188"/>
      <c r="D147" s="731"/>
      <c r="E147" s="696"/>
      <c r="F147" s="697"/>
      <c r="G147" s="729"/>
    </row>
    <row r="148" spans="1:7" ht="38.25">
      <c r="A148" s="693">
        <f>COUNT($A$8:A147)+1</f>
        <v>21</v>
      </c>
      <c r="B148" s="1032" t="s">
        <v>2529</v>
      </c>
      <c r="C148" s="1188"/>
      <c r="D148" s="731"/>
      <c r="E148" s="696"/>
      <c r="F148" s="697"/>
      <c r="G148" s="729"/>
    </row>
    <row r="149" spans="1:7" ht="31.5">
      <c r="A149" s="693"/>
      <c r="B149" s="1032" t="s">
        <v>4186</v>
      </c>
      <c r="C149" s="1188"/>
      <c r="D149" s="731" t="s">
        <v>380</v>
      </c>
      <c r="E149" s="696">
        <v>2</v>
      </c>
      <c r="F149" s="697">
        <v>0</v>
      </c>
      <c r="G149" s="729">
        <f>E149*F149</f>
        <v>0</v>
      </c>
    </row>
    <row r="150" spans="1:7">
      <c r="A150" s="693"/>
      <c r="B150" s="1032"/>
      <c r="C150" s="1188"/>
      <c r="D150" s="731"/>
      <c r="E150" s="696"/>
      <c r="F150" s="697"/>
      <c r="G150" s="729"/>
    </row>
    <row r="151" spans="1:7" ht="102">
      <c r="A151" s="693">
        <f>COUNT($A$8:A150)+1</f>
        <v>22</v>
      </c>
      <c r="B151" s="1032" t="s">
        <v>2528</v>
      </c>
      <c r="C151" s="1188"/>
      <c r="D151" s="731"/>
      <c r="E151" s="696"/>
      <c r="F151" s="697"/>
      <c r="G151" s="729"/>
    </row>
    <row r="152" spans="1:7" ht="25.5">
      <c r="A152" s="693"/>
      <c r="B152" s="1032" t="s">
        <v>2527</v>
      </c>
      <c r="C152" s="1188"/>
      <c r="D152" s="731"/>
      <c r="E152" s="696"/>
      <c r="F152" s="697"/>
      <c r="G152" s="729"/>
    </row>
    <row r="153" spans="1:7">
      <c r="A153" s="693"/>
      <c r="B153" s="1032" t="s">
        <v>2526</v>
      </c>
      <c r="C153" s="1188"/>
      <c r="D153" s="731" t="s">
        <v>380</v>
      </c>
      <c r="E153" s="696">
        <v>21</v>
      </c>
      <c r="F153" s="697">
        <v>0</v>
      </c>
      <c r="G153" s="729">
        <f>E153*F153</f>
        <v>0</v>
      </c>
    </row>
    <row r="154" spans="1:7">
      <c r="A154" s="693"/>
      <c r="B154" s="1032" t="s">
        <v>2525</v>
      </c>
      <c r="C154" s="1188"/>
      <c r="D154" s="731" t="s">
        <v>380</v>
      </c>
      <c r="E154" s="696">
        <v>26</v>
      </c>
      <c r="F154" s="697">
        <v>0</v>
      </c>
      <c r="G154" s="729">
        <f>E154*F154</f>
        <v>0</v>
      </c>
    </row>
    <row r="155" spans="1:7">
      <c r="A155" s="693"/>
      <c r="B155" s="1032" t="s">
        <v>2524</v>
      </c>
      <c r="C155" s="1188"/>
      <c r="D155" s="731" t="s">
        <v>380</v>
      </c>
      <c r="E155" s="696">
        <v>7</v>
      </c>
      <c r="F155" s="697">
        <v>0</v>
      </c>
      <c r="G155" s="729">
        <f>E155*F155</f>
        <v>0</v>
      </c>
    </row>
    <row r="156" spans="1:7">
      <c r="A156" s="693"/>
      <c r="B156" s="1032"/>
      <c r="C156" s="1188"/>
      <c r="D156" s="731"/>
      <c r="E156" s="696"/>
      <c r="F156" s="697"/>
      <c r="G156" s="729"/>
    </row>
    <row r="157" spans="1:7" ht="38.25">
      <c r="A157" s="693">
        <f>COUNT($A$8:A156)+1</f>
        <v>23</v>
      </c>
      <c r="B157" s="1032" t="s">
        <v>2523</v>
      </c>
      <c r="C157" s="1188"/>
      <c r="D157" s="731"/>
      <c r="E157" s="696"/>
      <c r="F157" s="697"/>
      <c r="G157" s="729"/>
    </row>
    <row r="158" spans="1:7" ht="63.75">
      <c r="A158" s="693"/>
      <c r="B158" s="1032" t="s">
        <v>2522</v>
      </c>
      <c r="C158" s="1188"/>
      <c r="D158" s="731"/>
      <c r="E158" s="696"/>
      <c r="F158" s="697"/>
      <c r="G158" s="729"/>
    </row>
    <row r="159" spans="1:7" ht="140.25">
      <c r="A159" s="693"/>
      <c r="B159" s="1032" t="s">
        <v>2521</v>
      </c>
      <c r="C159" s="1188"/>
      <c r="D159" s="731"/>
      <c r="E159" s="696"/>
      <c r="F159" s="697"/>
      <c r="G159" s="729"/>
    </row>
    <row r="160" spans="1:7" ht="38.25">
      <c r="A160" s="693"/>
      <c r="B160" s="1032" t="s">
        <v>2520</v>
      </c>
      <c r="C160" s="1188"/>
      <c r="D160" s="731"/>
      <c r="E160" s="696"/>
      <c r="F160" s="697"/>
      <c r="G160" s="729"/>
    </row>
    <row r="161" spans="1:7">
      <c r="A161" s="693"/>
      <c r="B161" s="1032" t="s">
        <v>2366</v>
      </c>
      <c r="C161" s="1188"/>
      <c r="D161" s="731" t="s">
        <v>380</v>
      </c>
      <c r="E161" s="696">
        <v>1</v>
      </c>
      <c r="F161" s="697">
        <v>0</v>
      </c>
      <c r="G161" s="729">
        <f>E161*F161</f>
        <v>0</v>
      </c>
    </row>
    <row r="162" spans="1:7">
      <c r="A162" s="693"/>
      <c r="B162" s="1032"/>
      <c r="C162" s="1188"/>
      <c r="D162" s="731"/>
      <c r="E162" s="696"/>
      <c r="F162" s="697"/>
      <c r="G162" s="729"/>
    </row>
    <row r="163" spans="1:7" ht="89.25">
      <c r="A163" s="693">
        <f>COUNT($A$8:A162)+1</f>
        <v>24</v>
      </c>
      <c r="B163" s="1032" t="s">
        <v>2519</v>
      </c>
      <c r="C163" s="1188"/>
      <c r="D163" s="731"/>
      <c r="E163" s="696"/>
      <c r="F163" s="697"/>
      <c r="G163" s="729"/>
    </row>
    <row r="164" spans="1:7" ht="25.5">
      <c r="A164" s="693"/>
      <c r="B164" s="1032" t="s">
        <v>2518</v>
      </c>
      <c r="C164" s="1188"/>
      <c r="D164" s="731"/>
      <c r="E164" s="696"/>
      <c r="F164" s="697"/>
      <c r="G164" s="729"/>
    </row>
    <row r="165" spans="1:7">
      <c r="A165" s="693"/>
      <c r="B165" s="1032" t="s">
        <v>2517</v>
      </c>
      <c r="C165" s="1188"/>
      <c r="D165" s="731" t="s">
        <v>380</v>
      </c>
      <c r="E165" s="696">
        <v>3</v>
      </c>
      <c r="F165" s="697">
        <v>0</v>
      </c>
      <c r="G165" s="729">
        <f t="shared" ref="G165:G170" si="9">E165*F165</f>
        <v>0</v>
      </c>
    </row>
    <row r="166" spans="1:7">
      <c r="A166" s="693"/>
      <c r="B166" s="1032" t="s">
        <v>2516</v>
      </c>
      <c r="C166" s="1188"/>
      <c r="D166" s="731" t="s">
        <v>380</v>
      </c>
      <c r="E166" s="696">
        <v>3</v>
      </c>
      <c r="F166" s="697">
        <v>0</v>
      </c>
      <c r="G166" s="729">
        <f t="shared" si="9"/>
        <v>0</v>
      </c>
    </row>
    <row r="167" spans="1:7">
      <c r="A167" s="693"/>
      <c r="B167" s="1032" t="s">
        <v>2515</v>
      </c>
      <c r="C167" s="1188"/>
      <c r="D167" s="731" t="s">
        <v>380</v>
      </c>
      <c r="E167" s="696">
        <v>3</v>
      </c>
      <c r="F167" s="697">
        <v>0</v>
      </c>
      <c r="G167" s="729">
        <f t="shared" si="9"/>
        <v>0</v>
      </c>
    </row>
    <row r="168" spans="1:7">
      <c r="A168" s="693"/>
      <c r="B168" s="1032" t="s">
        <v>2514</v>
      </c>
      <c r="C168" s="1188"/>
      <c r="D168" s="731" t="s">
        <v>380</v>
      </c>
      <c r="E168" s="696">
        <v>3</v>
      </c>
      <c r="F168" s="697">
        <v>0</v>
      </c>
      <c r="G168" s="729">
        <f t="shared" si="9"/>
        <v>0</v>
      </c>
    </row>
    <row r="169" spans="1:7">
      <c r="A169" s="693"/>
      <c r="B169" s="1032" t="s">
        <v>2513</v>
      </c>
      <c r="C169" s="1188"/>
      <c r="D169" s="731" t="s">
        <v>380</v>
      </c>
      <c r="E169" s="696">
        <v>3</v>
      </c>
      <c r="F169" s="697">
        <v>0</v>
      </c>
      <c r="G169" s="729">
        <f t="shared" si="9"/>
        <v>0</v>
      </c>
    </row>
    <row r="170" spans="1:7">
      <c r="A170" s="693"/>
      <c r="B170" s="1032" t="s">
        <v>2512</v>
      </c>
      <c r="C170" s="1188"/>
      <c r="D170" s="731" t="s">
        <v>380</v>
      </c>
      <c r="E170" s="696">
        <v>3</v>
      </c>
      <c r="F170" s="697">
        <v>0</v>
      </c>
      <c r="G170" s="729">
        <f t="shared" si="9"/>
        <v>0</v>
      </c>
    </row>
    <row r="171" spans="1:7">
      <c r="A171" s="693"/>
      <c r="B171" s="1032"/>
      <c r="C171" s="1188"/>
      <c r="D171" s="731"/>
      <c r="E171" s="696"/>
      <c r="F171" s="697"/>
      <c r="G171" s="729"/>
    </row>
    <row r="172" spans="1:7" ht="102">
      <c r="A172" s="693">
        <f>COUNT($A$8:A171)+1</f>
        <v>25</v>
      </c>
      <c r="B172" s="1032" t="s">
        <v>2511</v>
      </c>
      <c r="C172" s="1188"/>
      <c r="D172" s="731" t="s">
        <v>380</v>
      </c>
      <c r="E172" s="696">
        <v>4</v>
      </c>
      <c r="F172" s="697">
        <v>0</v>
      </c>
      <c r="G172" s="729">
        <f>E172*F172</f>
        <v>0</v>
      </c>
    </row>
    <row r="173" spans="1:7">
      <c r="A173" s="693"/>
      <c r="B173" s="1032"/>
      <c r="C173" s="1188"/>
      <c r="D173" s="731"/>
      <c r="E173" s="696"/>
      <c r="F173" s="697"/>
      <c r="G173" s="729"/>
    </row>
    <row r="174" spans="1:7" ht="51">
      <c r="A174" s="693">
        <f>COUNT($A$8:A173)+1</f>
        <v>26</v>
      </c>
      <c r="B174" s="1032" t="s">
        <v>2510</v>
      </c>
      <c r="C174" s="1188"/>
      <c r="D174" s="731"/>
      <c r="E174" s="696"/>
      <c r="F174" s="697"/>
      <c r="G174" s="729"/>
    </row>
    <row r="175" spans="1:7" ht="76.5">
      <c r="A175" s="693"/>
      <c r="B175" s="1032" t="s">
        <v>2509</v>
      </c>
      <c r="C175" s="1188"/>
      <c r="D175" s="731"/>
      <c r="E175" s="696"/>
      <c r="F175" s="697"/>
      <c r="G175" s="729"/>
    </row>
    <row r="176" spans="1:7" ht="25.5">
      <c r="A176" s="693"/>
      <c r="B176" s="1032" t="s">
        <v>2508</v>
      </c>
      <c r="C176" s="1188"/>
      <c r="D176" s="731"/>
      <c r="E176" s="696"/>
      <c r="F176" s="697"/>
      <c r="G176" s="729"/>
    </row>
    <row r="177" spans="1:7" ht="25.5">
      <c r="A177" s="693"/>
      <c r="B177" s="1032" t="s">
        <v>2507</v>
      </c>
      <c r="C177" s="1188"/>
      <c r="D177" s="731"/>
      <c r="E177" s="696"/>
      <c r="F177" s="697"/>
      <c r="G177" s="729"/>
    </row>
    <row r="178" spans="1:7" ht="25.5">
      <c r="A178" s="693"/>
      <c r="B178" s="1032" t="s">
        <v>2506</v>
      </c>
      <c r="C178" s="1188"/>
      <c r="D178" s="731"/>
      <c r="E178" s="696"/>
      <c r="F178" s="697"/>
      <c r="G178" s="729"/>
    </row>
    <row r="179" spans="1:7">
      <c r="A179" s="693"/>
      <c r="B179" s="1032" t="s">
        <v>2505</v>
      </c>
      <c r="C179" s="1188"/>
      <c r="D179" s="731"/>
      <c r="E179" s="696"/>
      <c r="F179" s="697"/>
      <c r="G179" s="729"/>
    </row>
    <row r="180" spans="1:7" ht="25.5">
      <c r="A180" s="693"/>
      <c r="B180" s="1032" t="s">
        <v>2504</v>
      </c>
      <c r="C180" s="1188"/>
      <c r="D180" s="731"/>
      <c r="E180" s="696"/>
      <c r="F180" s="697"/>
      <c r="G180" s="729"/>
    </row>
    <row r="181" spans="1:7">
      <c r="A181" s="693"/>
      <c r="B181" s="1032" t="s">
        <v>2503</v>
      </c>
      <c r="C181" s="1188"/>
      <c r="D181" s="731"/>
      <c r="E181" s="696"/>
      <c r="F181" s="697"/>
      <c r="G181" s="729"/>
    </row>
    <row r="182" spans="1:7" ht="52.5">
      <c r="A182" s="693"/>
      <c r="B182" s="1032" t="s">
        <v>4187</v>
      </c>
      <c r="C182" s="1188"/>
      <c r="D182" s="731"/>
      <c r="E182" s="696"/>
      <c r="F182" s="697"/>
      <c r="G182" s="729"/>
    </row>
    <row r="183" spans="1:7" ht="65.25">
      <c r="A183" s="693"/>
      <c r="B183" s="1032" t="s">
        <v>4188</v>
      </c>
      <c r="C183" s="1188"/>
      <c r="D183" s="731"/>
      <c r="E183" s="696"/>
      <c r="F183" s="697"/>
      <c r="G183" s="729"/>
    </row>
    <row r="184" spans="1:7" ht="63.75">
      <c r="A184" s="693"/>
      <c r="B184" s="1032" t="s">
        <v>2502</v>
      </c>
      <c r="C184" s="1188"/>
      <c r="D184" s="731"/>
      <c r="E184" s="696"/>
      <c r="F184" s="697"/>
      <c r="G184" s="729"/>
    </row>
    <row r="185" spans="1:7" ht="65.25">
      <c r="A185" s="693"/>
      <c r="B185" s="1032" t="s">
        <v>4189</v>
      </c>
      <c r="C185" s="1188"/>
      <c r="D185" s="731"/>
      <c r="E185" s="696"/>
      <c r="F185" s="697"/>
      <c r="G185" s="729"/>
    </row>
    <row r="186" spans="1:7">
      <c r="A186" s="693"/>
      <c r="B186" s="1032" t="s">
        <v>2501</v>
      </c>
      <c r="C186" s="1188"/>
      <c r="D186" s="731"/>
      <c r="E186" s="696"/>
      <c r="F186" s="697"/>
      <c r="G186" s="729"/>
    </row>
    <row r="187" spans="1:7">
      <c r="A187" s="693"/>
      <c r="B187" s="1032" t="s">
        <v>2500</v>
      </c>
      <c r="C187" s="1188"/>
      <c r="D187" s="731" t="s">
        <v>380</v>
      </c>
      <c r="E187" s="696">
        <v>1</v>
      </c>
      <c r="F187" s="697">
        <v>0</v>
      </c>
      <c r="G187" s="729">
        <f>E187*F187</f>
        <v>0</v>
      </c>
    </row>
    <row r="188" spans="1:7">
      <c r="A188" s="693"/>
      <c r="B188" s="1032"/>
      <c r="C188" s="1188"/>
      <c r="D188" s="731"/>
      <c r="E188" s="696"/>
      <c r="F188" s="697"/>
      <c r="G188" s="729"/>
    </row>
    <row r="189" spans="1:7" ht="51">
      <c r="A189" s="693">
        <f>COUNT($A$8:A188)+1</f>
        <v>27</v>
      </c>
      <c r="B189" s="1032" t="s">
        <v>2499</v>
      </c>
      <c r="C189" s="1188"/>
      <c r="D189" s="731"/>
      <c r="E189" s="696"/>
      <c r="F189" s="697"/>
      <c r="G189" s="729"/>
    </row>
    <row r="190" spans="1:7">
      <c r="A190" s="693"/>
      <c r="B190" s="1032" t="s">
        <v>2498</v>
      </c>
      <c r="C190" s="1188"/>
      <c r="D190" s="731" t="s">
        <v>380</v>
      </c>
      <c r="E190" s="696">
        <v>1</v>
      </c>
      <c r="F190" s="697">
        <v>0</v>
      </c>
      <c r="G190" s="729">
        <f>E190*F190</f>
        <v>0</v>
      </c>
    </row>
    <row r="191" spans="1:7">
      <c r="A191" s="693"/>
      <c r="B191" s="1032" t="s">
        <v>2497</v>
      </c>
      <c r="C191" s="1188"/>
      <c r="D191" s="731" t="s">
        <v>380</v>
      </c>
      <c r="E191" s="696">
        <v>2</v>
      </c>
      <c r="F191" s="697">
        <v>0</v>
      </c>
      <c r="G191" s="729">
        <f t="shared" ref="G191" si="10">E191*F191</f>
        <v>0</v>
      </c>
    </row>
    <row r="192" spans="1:7">
      <c r="A192" s="693"/>
      <c r="B192" s="1032"/>
      <c r="C192" s="1188"/>
      <c r="D192" s="731"/>
      <c r="E192" s="696"/>
      <c r="F192" s="697"/>
      <c r="G192" s="729"/>
    </row>
    <row r="193" spans="1:7">
      <c r="A193" s="693">
        <f>COUNT($A$8:A192)+1</f>
        <v>28</v>
      </c>
      <c r="B193" s="1032" t="s">
        <v>4190</v>
      </c>
      <c r="C193" s="1188"/>
      <c r="D193" s="731" t="s">
        <v>380</v>
      </c>
      <c r="E193" s="696">
        <v>2</v>
      </c>
      <c r="F193" s="697">
        <v>0</v>
      </c>
      <c r="G193" s="729">
        <f t="shared" ref="G193" si="11">E193*F193</f>
        <v>0</v>
      </c>
    </row>
    <row r="194" spans="1:7">
      <c r="A194" s="693"/>
      <c r="B194" s="1032"/>
      <c r="C194" s="1188"/>
      <c r="D194" s="731"/>
      <c r="E194" s="696"/>
      <c r="F194" s="697"/>
      <c r="G194" s="729"/>
    </row>
    <row r="195" spans="1:7">
      <c r="A195" s="693">
        <f>COUNT($A$8:A194)+1</f>
        <v>29</v>
      </c>
      <c r="B195" s="1032" t="s">
        <v>2496</v>
      </c>
      <c r="C195" s="1188"/>
      <c r="D195" s="731" t="s">
        <v>380</v>
      </c>
      <c r="E195" s="696">
        <v>2</v>
      </c>
      <c r="F195" s="697">
        <v>0</v>
      </c>
      <c r="G195" s="729">
        <f t="shared" ref="G195" si="12">E195*F195</f>
        <v>0</v>
      </c>
    </row>
    <row r="196" spans="1:7">
      <c r="A196" s="693"/>
      <c r="B196" s="1032"/>
      <c r="C196" s="1188"/>
      <c r="D196" s="731"/>
      <c r="E196" s="696"/>
      <c r="F196" s="697"/>
      <c r="G196" s="729"/>
    </row>
    <row r="197" spans="1:7" ht="114.75">
      <c r="A197" s="693">
        <f>COUNT($A$8:A196)+1</f>
        <v>30</v>
      </c>
      <c r="B197" s="1032" t="s">
        <v>3426</v>
      </c>
      <c r="C197" s="1188"/>
      <c r="D197" s="731" t="s">
        <v>0</v>
      </c>
      <c r="E197" s="696">
        <v>1000</v>
      </c>
      <c r="F197" s="697">
        <v>0</v>
      </c>
      <c r="G197" s="729">
        <f>E197*F197</f>
        <v>0</v>
      </c>
    </row>
    <row r="198" spans="1:7" ht="25.5">
      <c r="A198" s="693"/>
      <c r="B198" s="1032" t="s">
        <v>2495</v>
      </c>
      <c r="C198" s="1188"/>
      <c r="D198" s="731"/>
      <c r="E198" s="696"/>
      <c r="F198" s="697"/>
      <c r="G198" s="729"/>
    </row>
    <row r="199" spans="1:7">
      <c r="A199" s="693"/>
      <c r="B199" s="1032" t="s">
        <v>2494</v>
      </c>
      <c r="C199" s="1188"/>
      <c r="D199" s="731"/>
      <c r="E199" s="696"/>
      <c r="F199" s="697"/>
      <c r="G199" s="729"/>
    </row>
    <row r="200" spans="1:7">
      <c r="A200" s="702"/>
      <c r="B200" s="1033"/>
      <c r="C200" s="1471"/>
      <c r="D200" s="704"/>
      <c r="E200" s="772"/>
      <c r="F200" s="705"/>
      <c r="G200" s="773"/>
    </row>
    <row r="201" spans="1:7" ht="13.5" thickBot="1">
      <c r="A201" s="707" t="s">
        <v>2493</v>
      </c>
      <c r="B201" s="708" t="s">
        <v>2492</v>
      </c>
      <c r="C201" s="1462"/>
      <c r="D201" s="709" t="s">
        <v>1424</v>
      </c>
      <c r="E201" s="710"/>
      <c r="F201" s="803"/>
      <c r="G201" s="711">
        <f>SUM(G112:G200)</f>
        <v>0</v>
      </c>
    </row>
    <row r="202" spans="1:7" ht="13.5" thickTop="1">
      <c r="A202" s="763"/>
      <c r="B202" s="713"/>
      <c r="C202" s="1465"/>
      <c r="D202" s="764"/>
      <c r="E202" s="777"/>
      <c r="F202" s="886"/>
      <c r="G202" s="767"/>
    </row>
    <row r="203" spans="1:7">
      <c r="A203" s="682" t="s">
        <v>2460</v>
      </c>
      <c r="B203" s="683" t="s">
        <v>2459</v>
      </c>
      <c r="C203" s="1440"/>
      <c r="D203" s="684"/>
      <c r="E203" s="1034"/>
      <c r="F203" s="715"/>
      <c r="G203" s="686"/>
    </row>
    <row r="204" spans="1:7">
      <c r="A204" s="693"/>
      <c r="B204" s="822"/>
      <c r="C204" s="1183"/>
      <c r="D204" s="731"/>
      <c r="E204" s="696"/>
      <c r="F204" s="697"/>
      <c r="G204" s="729"/>
    </row>
    <row r="205" spans="1:7" ht="63.75">
      <c r="A205" s="693">
        <f>COUNT($A$8:A204)+1</f>
        <v>31</v>
      </c>
      <c r="B205" s="1032" t="s">
        <v>2491</v>
      </c>
      <c r="C205" s="1188"/>
      <c r="D205" s="731"/>
      <c r="E205" s="696"/>
      <c r="F205" s="697"/>
      <c r="G205" s="729"/>
    </row>
    <row r="206" spans="1:7">
      <c r="A206" s="693"/>
      <c r="B206" s="1032" t="s">
        <v>2490</v>
      </c>
      <c r="C206" s="1188"/>
      <c r="D206" s="731" t="s">
        <v>438</v>
      </c>
      <c r="E206" s="696">
        <v>25</v>
      </c>
      <c r="F206" s="697">
        <v>0</v>
      </c>
      <c r="G206" s="729">
        <f>E206*F206</f>
        <v>0</v>
      </c>
    </row>
    <row r="207" spans="1:7">
      <c r="A207" s="693"/>
      <c r="B207" s="1032" t="s">
        <v>2468</v>
      </c>
      <c r="C207" s="1188"/>
      <c r="D207" s="731" t="s">
        <v>438</v>
      </c>
      <c r="E207" s="696">
        <v>280</v>
      </c>
      <c r="F207" s="697">
        <v>0</v>
      </c>
      <c r="G207" s="729">
        <f>E207*F207</f>
        <v>0</v>
      </c>
    </row>
    <row r="208" spans="1:7">
      <c r="A208" s="693"/>
      <c r="B208" s="1032" t="s">
        <v>2484</v>
      </c>
      <c r="C208" s="1188"/>
      <c r="D208" s="731" t="s">
        <v>438</v>
      </c>
      <c r="E208" s="696">
        <v>25</v>
      </c>
      <c r="F208" s="697">
        <v>0</v>
      </c>
      <c r="G208" s="729">
        <f>E208*F208</f>
        <v>0</v>
      </c>
    </row>
    <row r="209" spans="1:7">
      <c r="A209" s="693"/>
      <c r="B209" s="1032" t="s">
        <v>1543</v>
      </c>
      <c r="C209" s="1188"/>
      <c r="D209" s="731" t="s">
        <v>438</v>
      </c>
      <c r="E209" s="696">
        <v>210</v>
      </c>
      <c r="F209" s="697">
        <v>0</v>
      </c>
      <c r="G209" s="729">
        <f>E209*F209</f>
        <v>0</v>
      </c>
    </row>
    <row r="210" spans="1:7">
      <c r="A210" s="693"/>
      <c r="B210" s="1032" t="s">
        <v>2488</v>
      </c>
      <c r="C210" s="1188"/>
      <c r="D210" s="731" t="s">
        <v>438</v>
      </c>
      <c r="E210" s="696">
        <v>20</v>
      </c>
      <c r="F210" s="697">
        <v>0</v>
      </c>
      <c r="G210" s="729">
        <f>E210*F210</f>
        <v>0</v>
      </c>
    </row>
    <row r="211" spans="1:7">
      <c r="A211" s="693"/>
      <c r="B211" s="1032"/>
      <c r="C211" s="1188"/>
      <c r="D211" s="731"/>
      <c r="E211" s="696"/>
      <c r="F211" s="697"/>
      <c r="G211" s="729"/>
    </row>
    <row r="212" spans="1:7" ht="51">
      <c r="A212" s="693">
        <f>COUNT($A$8:A211)+1</f>
        <v>32</v>
      </c>
      <c r="B212" s="1032" t="s">
        <v>2489</v>
      </c>
      <c r="C212" s="1188"/>
      <c r="D212" s="731"/>
      <c r="E212" s="696"/>
      <c r="F212" s="697"/>
      <c r="G212" s="729"/>
    </row>
    <row r="213" spans="1:7">
      <c r="A213" s="693"/>
      <c r="B213" s="1032" t="s">
        <v>2484</v>
      </c>
      <c r="C213" s="1188"/>
      <c r="D213" s="731" t="s">
        <v>438</v>
      </c>
      <c r="E213" s="696">
        <v>120</v>
      </c>
      <c r="F213" s="697">
        <v>0</v>
      </c>
      <c r="G213" s="729">
        <f>E213*F213</f>
        <v>0</v>
      </c>
    </row>
    <row r="214" spans="1:7">
      <c r="A214" s="693"/>
      <c r="B214" s="1032" t="s">
        <v>1543</v>
      </c>
      <c r="C214" s="1188"/>
      <c r="D214" s="731" t="s">
        <v>438</v>
      </c>
      <c r="E214" s="696">
        <v>560</v>
      </c>
      <c r="F214" s="697">
        <v>0</v>
      </c>
      <c r="G214" s="729">
        <f>E214*F214</f>
        <v>0</v>
      </c>
    </row>
    <row r="215" spans="1:7">
      <c r="A215" s="693"/>
      <c r="B215" s="1032" t="s">
        <v>2488</v>
      </c>
      <c r="C215" s="1188"/>
      <c r="D215" s="731" t="s">
        <v>438</v>
      </c>
      <c r="E215" s="696">
        <v>55</v>
      </c>
      <c r="F215" s="697">
        <v>0</v>
      </c>
      <c r="G215" s="729">
        <f>E215*F215</f>
        <v>0</v>
      </c>
    </row>
    <row r="216" spans="1:7">
      <c r="A216" s="693"/>
      <c r="B216" s="1032" t="s">
        <v>2487</v>
      </c>
      <c r="C216" s="1188"/>
      <c r="D216" s="731" t="s">
        <v>438</v>
      </c>
      <c r="E216" s="696">
        <v>40</v>
      </c>
      <c r="F216" s="697">
        <v>0</v>
      </c>
      <c r="G216" s="729">
        <f>E216*F216</f>
        <v>0</v>
      </c>
    </row>
    <row r="217" spans="1:7">
      <c r="A217" s="693"/>
      <c r="B217" s="1032"/>
      <c r="C217" s="1188"/>
      <c r="D217" s="731"/>
      <c r="E217" s="696"/>
      <c r="F217" s="697"/>
      <c r="G217" s="729"/>
    </row>
    <row r="218" spans="1:7" ht="89.25">
      <c r="A218" s="693">
        <f>COUNT($A$8:A217)+1</f>
        <v>33</v>
      </c>
      <c r="B218" s="1032" t="s">
        <v>2486</v>
      </c>
      <c r="C218" s="1188"/>
      <c r="D218" s="731" t="s">
        <v>4191</v>
      </c>
      <c r="E218" s="696">
        <v>70</v>
      </c>
      <c r="F218" s="697">
        <v>0</v>
      </c>
      <c r="G218" s="729">
        <f>E218*F218</f>
        <v>0</v>
      </c>
    </row>
    <row r="219" spans="1:7">
      <c r="A219" s="693"/>
      <c r="B219" s="1032"/>
      <c r="C219" s="1188"/>
      <c r="D219" s="731"/>
      <c r="E219" s="696"/>
      <c r="F219" s="697"/>
      <c r="G219" s="729"/>
    </row>
    <row r="220" spans="1:7" ht="38.25">
      <c r="A220" s="693">
        <f>COUNT($A$8:A219)+1</f>
        <v>34</v>
      </c>
      <c r="B220" s="1032" t="s">
        <v>2485</v>
      </c>
      <c r="C220" s="1188"/>
      <c r="D220" s="731"/>
      <c r="E220" s="696"/>
      <c r="F220" s="697"/>
      <c r="G220" s="729"/>
    </row>
    <row r="221" spans="1:7">
      <c r="A221" s="693"/>
      <c r="B221" s="1032" t="s">
        <v>2484</v>
      </c>
      <c r="C221" s="1188"/>
      <c r="D221" s="731" t="s">
        <v>2</v>
      </c>
      <c r="E221" s="696">
        <v>26</v>
      </c>
      <c r="F221" s="697">
        <v>0</v>
      </c>
      <c r="G221" s="729">
        <f>E221*F221</f>
        <v>0</v>
      </c>
    </row>
    <row r="222" spans="1:7">
      <c r="A222" s="693"/>
      <c r="B222" s="1032" t="s">
        <v>1543</v>
      </c>
      <c r="C222" s="1188"/>
      <c r="D222" s="731" t="s">
        <v>2</v>
      </c>
      <c r="E222" s="696">
        <v>84</v>
      </c>
      <c r="F222" s="697">
        <v>0</v>
      </c>
      <c r="G222" s="729">
        <f>E222*F222</f>
        <v>0</v>
      </c>
    </row>
    <row r="223" spans="1:7">
      <c r="A223" s="693"/>
      <c r="B223" s="1032"/>
      <c r="C223" s="1188"/>
      <c r="D223" s="731"/>
      <c r="E223" s="696"/>
      <c r="F223" s="697"/>
      <c r="G223" s="729"/>
    </row>
    <row r="224" spans="1:7" ht="38.25">
      <c r="A224" s="693">
        <f>COUNT($A$8:A223)+1</f>
        <v>35</v>
      </c>
      <c r="B224" s="1032" t="s">
        <v>2483</v>
      </c>
      <c r="C224" s="1188"/>
      <c r="D224" s="731" t="s">
        <v>380</v>
      </c>
      <c r="E224" s="696">
        <v>2</v>
      </c>
      <c r="F224" s="697">
        <v>0</v>
      </c>
      <c r="G224" s="729">
        <f>E224*F224</f>
        <v>0</v>
      </c>
    </row>
    <row r="225" spans="1:7">
      <c r="A225" s="693"/>
      <c r="B225" s="1032"/>
      <c r="C225" s="1188"/>
      <c r="D225" s="731"/>
      <c r="E225" s="696"/>
      <c r="F225" s="697"/>
      <c r="G225" s="729"/>
    </row>
    <row r="226" spans="1:7" ht="25.5">
      <c r="A226" s="693">
        <f>COUNT($A$8:A225)+1</f>
        <v>36</v>
      </c>
      <c r="B226" s="1032" t="s">
        <v>2482</v>
      </c>
      <c r="C226" s="1188"/>
      <c r="D226" s="731" t="s">
        <v>380</v>
      </c>
      <c r="E226" s="696">
        <v>1</v>
      </c>
      <c r="F226" s="697">
        <v>0</v>
      </c>
      <c r="G226" s="729">
        <f>E226*F226</f>
        <v>0</v>
      </c>
    </row>
    <row r="227" spans="1:7">
      <c r="A227" s="693"/>
      <c r="B227" s="1032"/>
      <c r="C227" s="1188"/>
      <c r="D227" s="731"/>
      <c r="E227" s="696"/>
      <c r="F227" s="697"/>
      <c r="G227" s="729"/>
    </row>
    <row r="228" spans="1:7" ht="191.25">
      <c r="A228" s="693">
        <f>COUNT($A$8:A227)+1</f>
        <v>37</v>
      </c>
      <c r="B228" s="1032" t="s">
        <v>4192</v>
      </c>
      <c r="C228" s="1188"/>
      <c r="D228" s="731"/>
      <c r="E228" s="696"/>
      <c r="F228" s="697"/>
      <c r="G228" s="729"/>
    </row>
    <row r="229" spans="1:7">
      <c r="A229" s="693"/>
      <c r="B229" s="1032" t="s">
        <v>2481</v>
      </c>
      <c r="C229" s="1188"/>
      <c r="D229" s="731" t="s">
        <v>380</v>
      </c>
      <c r="E229" s="696">
        <v>4</v>
      </c>
      <c r="F229" s="697">
        <v>0</v>
      </c>
      <c r="G229" s="729">
        <f>E229*F229</f>
        <v>0</v>
      </c>
    </row>
    <row r="230" spans="1:7">
      <c r="A230" s="693"/>
      <c r="B230" s="1032" t="s">
        <v>2480</v>
      </c>
      <c r="C230" s="1188"/>
      <c r="D230" s="731" t="s">
        <v>380</v>
      </c>
      <c r="E230" s="696">
        <v>11</v>
      </c>
      <c r="F230" s="697">
        <v>0</v>
      </c>
      <c r="G230" s="729">
        <f t="shared" ref="G230:G231" si="13">E230*F230</f>
        <v>0</v>
      </c>
    </row>
    <row r="231" spans="1:7">
      <c r="A231" s="693"/>
      <c r="B231" s="1032" t="s">
        <v>2479</v>
      </c>
      <c r="C231" s="1188"/>
      <c r="D231" s="731" t="s">
        <v>380</v>
      </c>
      <c r="E231" s="696">
        <v>1</v>
      </c>
      <c r="F231" s="697">
        <v>0</v>
      </c>
      <c r="G231" s="729">
        <f t="shared" si="13"/>
        <v>0</v>
      </c>
    </row>
    <row r="232" spans="1:7">
      <c r="A232" s="693"/>
      <c r="B232" s="1032"/>
      <c r="C232" s="1188"/>
      <c r="D232" s="731"/>
      <c r="E232" s="696"/>
      <c r="F232" s="697"/>
      <c r="G232" s="729"/>
    </row>
    <row r="233" spans="1:7" ht="191.25">
      <c r="A233" s="693">
        <f>COUNT($A$8:A232)+1</f>
        <v>38</v>
      </c>
      <c r="B233" s="1032" t="s">
        <v>4193</v>
      </c>
      <c r="C233" s="1188"/>
      <c r="D233" s="731"/>
      <c r="E233" s="696"/>
      <c r="F233" s="697"/>
      <c r="G233" s="729"/>
    </row>
    <row r="234" spans="1:7">
      <c r="A234" s="693"/>
      <c r="B234" s="1032" t="s">
        <v>2478</v>
      </c>
      <c r="C234" s="1188"/>
      <c r="D234" s="731" t="s">
        <v>380</v>
      </c>
      <c r="E234" s="696">
        <v>1</v>
      </c>
      <c r="F234" s="697">
        <v>0</v>
      </c>
      <c r="G234" s="729">
        <f t="shared" ref="G234:G235" si="14">E234*F234</f>
        <v>0</v>
      </c>
    </row>
    <row r="235" spans="1:7">
      <c r="A235" s="693"/>
      <c r="B235" s="1032" t="s">
        <v>2477</v>
      </c>
      <c r="C235" s="1188"/>
      <c r="D235" s="731" t="s">
        <v>380</v>
      </c>
      <c r="E235" s="696">
        <v>3</v>
      </c>
      <c r="F235" s="697">
        <v>0</v>
      </c>
      <c r="G235" s="729">
        <f t="shared" si="14"/>
        <v>0</v>
      </c>
    </row>
    <row r="236" spans="1:7">
      <c r="A236" s="693"/>
      <c r="B236" s="1032"/>
      <c r="C236" s="1188"/>
      <c r="D236" s="731"/>
      <c r="E236" s="696"/>
      <c r="F236" s="697"/>
      <c r="G236" s="729"/>
    </row>
    <row r="237" spans="1:7" ht="38.25">
      <c r="A237" s="693">
        <f>COUNT($A$8:A236)+1</f>
        <v>39</v>
      </c>
      <c r="B237" s="1032" t="s">
        <v>2476</v>
      </c>
      <c r="C237" s="1188"/>
      <c r="D237" s="731" t="s">
        <v>380</v>
      </c>
      <c r="E237" s="696">
        <v>4</v>
      </c>
      <c r="F237" s="697">
        <v>0</v>
      </c>
      <c r="G237" s="729">
        <f>E237*F237</f>
        <v>0</v>
      </c>
    </row>
    <row r="238" spans="1:7">
      <c r="A238" s="693"/>
      <c r="B238" s="1032"/>
      <c r="C238" s="1188"/>
      <c r="D238" s="731"/>
      <c r="E238" s="696"/>
      <c r="F238" s="697"/>
      <c r="G238" s="729"/>
    </row>
    <row r="239" spans="1:7" ht="25.5">
      <c r="A239" s="693">
        <f>COUNT($A$8:A238)+1</f>
        <v>40</v>
      </c>
      <c r="B239" s="1032" t="s">
        <v>2475</v>
      </c>
      <c r="C239" s="1188"/>
      <c r="D239" s="731" t="s">
        <v>380</v>
      </c>
      <c r="E239" s="696">
        <v>2</v>
      </c>
      <c r="F239" s="697">
        <v>0</v>
      </c>
      <c r="G239" s="729">
        <f>E239*F239</f>
        <v>0</v>
      </c>
    </row>
    <row r="240" spans="1:7">
      <c r="A240" s="693"/>
      <c r="B240" s="1032"/>
      <c r="C240" s="1188"/>
      <c r="D240" s="731"/>
      <c r="E240" s="696"/>
      <c r="F240" s="697"/>
      <c r="G240" s="729"/>
    </row>
    <row r="241" spans="1:7" ht="89.25">
      <c r="A241" s="693">
        <f>COUNT($A$8:A240)+1</f>
        <v>41</v>
      </c>
      <c r="B241" s="1032" t="s">
        <v>3427</v>
      </c>
      <c r="C241" s="1188"/>
      <c r="D241" s="731"/>
      <c r="E241" s="696"/>
      <c r="F241" s="697"/>
      <c r="G241" s="729"/>
    </row>
    <row r="242" spans="1:7">
      <c r="A242" s="693"/>
      <c r="B242" s="1032" t="s">
        <v>2474</v>
      </c>
      <c r="C242" s="1188"/>
      <c r="D242" s="731" t="s">
        <v>380</v>
      </c>
      <c r="E242" s="696">
        <v>1</v>
      </c>
      <c r="F242" s="697">
        <v>0</v>
      </c>
      <c r="G242" s="729">
        <f>E242*F242</f>
        <v>0</v>
      </c>
    </row>
    <row r="243" spans="1:7" ht="15" customHeight="1">
      <c r="A243" s="693"/>
      <c r="B243" s="1032" t="s">
        <v>2473</v>
      </c>
      <c r="C243" s="1188"/>
      <c r="D243" s="731" t="s">
        <v>380</v>
      </c>
      <c r="E243" s="696">
        <v>33</v>
      </c>
      <c r="F243" s="697">
        <v>0</v>
      </c>
      <c r="G243" s="729">
        <f>E243*F243</f>
        <v>0</v>
      </c>
    </row>
    <row r="244" spans="1:7">
      <c r="A244" s="693"/>
      <c r="B244" s="1032"/>
      <c r="C244" s="1188"/>
      <c r="D244" s="731"/>
      <c r="E244" s="696"/>
      <c r="F244" s="697"/>
      <c r="G244" s="729"/>
    </row>
    <row r="245" spans="1:7" ht="38.25">
      <c r="A245" s="693">
        <f>COUNT($A$8:A244)+1</f>
        <v>42</v>
      </c>
      <c r="B245" s="1032" t="s">
        <v>2472</v>
      </c>
      <c r="C245" s="1188"/>
      <c r="D245" s="731"/>
      <c r="E245" s="696"/>
      <c r="F245" s="697"/>
      <c r="G245" s="729"/>
    </row>
    <row r="246" spans="1:7">
      <c r="A246" s="693"/>
      <c r="B246" s="1032" t="s">
        <v>2471</v>
      </c>
      <c r="C246" s="1188"/>
      <c r="D246" s="731" t="s">
        <v>380</v>
      </c>
      <c r="E246" s="696">
        <v>5</v>
      </c>
      <c r="F246" s="697">
        <v>0</v>
      </c>
      <c r="G246" s="729">
        <f>E246*F246</f>
        <v>0</v>
      </c>
    </row>
    <row r="247" spans="1:7">
      <c r="A247" s="693"/>
      <c r="B247" s="1032" t="s">
        <v>2470</v>
      </c>
      <c r="C247" s="1188"/>
      <c r="D247" s="731" t="s">
        <v>380</v>
      </c>
      <c r="E247" s="696">
        <v>18</v>
      </c>
      <c r="F247" s="697">
        <v>0</v>
      </c>
      <c r="G247" s="729">
        <f>E247*F247</f>
        <v>0</v>
      </c>
    </row>
    <row r="248" spans="1:7">
      <c r="A248" s="693"/>
      <c r="B248" s="1032"/>
      <c r="C248" s="1188"/>
      <c r="D248" s="731"/>
      <c r="E248" s="696"/>
      <c r="F248" s="697"/>
      <c r="G248" s="729"/>
    </row>
    <row r="249" spans="1:7" ht="25.5">
      <c r="A249" s="693">
        <f>COUNT($A$8:A248)+1</f>
        <v>43</v>
      </c>
      <c r="B249" s="1032" t="s">
        <v>2469</v>
      </c>
      <c r="C249" s="1188"/>
      <c r="D249" s="731"/>
      <c r="E249" s="696"/>
      <c r="F249" s="697"/>
      <c r="G249" s="729"/>
    </row>
    <row r="250" spans="1:7">
      <c r="A250" s="693"/>
      <c r="B250" s="1032" t="s">
        <v>2468</v>
      </c>
      <c r="C250" s="1188"/>
      <c r="D250" s="731" t="s">
        <v>380</v>
      </c>
      <c r="E250" s="696">
        <v>1</v>
      </c>
      <c r="F250" s="697">
        <v>0</v>
      </c>
      <c r="G250" s="729">
        <f>E250*F250</f>
        <v>0</v>
      </c>
    </row>
    <row r="251" spans="1:7">
      <c r="A251" s="693"/>
      <c r="B251" s="1032"/>
      <c r="C251" s="1188"/>
      <c r="D251" s="731"/>
      <c r="E251" s="696"/>
      <c r="F251" s="697"/>
      <c r="G251" s="729"/>
    </row>
    <row r="252" spans="1:7" ht="25.5">
      <c r="A252" s="693">
        <f>COUNT($A$8:A251)+1</f>
        <v>44</v>
      </c>
      <c r="B252" s="1032" t="s">
        <v>2467</v>
      </c>
      <c r="C252" s="1188"/>
      <c r="D252" s="731"/>
      <c r="E252" s="696"/>
      <c r="F252" s="697"/>
      <c r="G252" s="729"/>
    </row>
    <row r="253" spans="1:7">
      <c r="A253" s="693"/>
      <c r="B253" s="1032" t="s">
        <v>2466</v>
      </c>
      <c r="C253" s="1188"/>
      <c r="D253" s="731" t="s">
        <v>380</v>
      </c>
      <c r="E253" s="696">
        <v>1</v>
      </c>
      <c r="F253" s="697">
        <v>0</v>
      </c>
      <c r="G253" s="729">
        <f>E253*F253</f>
        <v>0</v>
      </c>
    </row>
    <row r="254" spans="1:7">
      <c r="A254" s="693"/>
      <c r="B254" s="1032" t="s">
        <v>2465</v>
      </c>
      <c r="C254" s="1188"/>
      <c r="D254" s="731" t="s">
        <v>380</v>
      </c>
      <c r="E254" s="696">
        <v>26</v>
      </c>
      <c r="F254" s="697">
        <v>0</v>
      </c>
      <c r="G254" s="729">
        <f>E254*F254</f>
        <v>0</v>
      </c>
    </row>
    <row r="255" spans="1:7">
      <c r="A255" s="693"/>
      <c r="B255" s="1032"/>
      <c r="C255" s="1188"/>
      <c r="D255" s="731"/>
      <c r="E255" s="696"/>
      <c r="F255" s="697"/>
      <c r="G255" s="729"/>
    </row>
    <row r="256" spans="1:7" ht="38.25">
      <c r="A256" s="693">
        <f>COUNT($A$8:A255)+1</f>
        <v>45</v>
      </c>
      <c r="B256" s="1032" t="s">
        <v>2464</v>
      </c>
      <c r="C256" s="1188"/>
      <c r="D256" s="731" t="s">
        <v>380</v>
      </c>
      <c r="E256" s="696">
        <v>2</v>
      </c>
      <c r="F256" s="697">
        <v>0</v>
      </c>
      <c r="G256" s="729">
        <f>E256*F256</f>
        <v>0</v>
      </c>
    </row>
    <row r="257" spans="1:7">
      <c r="A257" s="693"/>
      <c r="B257" s="1032"/>
      <c r="C257" s="1188"/>
      <c r="D257" s="731"/>
      <c r="E257" s="696"/>
      <c r="F257" s="697"/>
      <c r="G257" s="729"/>
    </row>
    <row r="258" spans="1:7" ht="63.75">
      <c r="A258" s="693">
        <f>COUNT($A$8:A257)+1</f>
        <v>46</v>
      </c>
      <c r="B258" s="1032" t="s">
        <v>2463</v>
      </c>
      <c r="C258" s="1188"/>
      <c r="D258" s="731"/>
      <c r="E258" s="696"/>
      <c r="F258" s="697"/>
      <c r="G258" s="729"/>
    </row>
    <row r="259" spans="1:7" ht="28.5">
      <c r="A259" s="693"/>
      <c r="B259" s="1032" t="s">
        <v>4194</v>
      </c>
      <c r="C259" s="1188"/>
      <c r="D259" s="731" t="s">
        <v>380</v>
      </c>
      <c r="E259" s="696">
        <v>1</v>
      </c>
      <c r="F259" s="697">
        <v>0</v>
      </c>
      <c r="G259" s="729">
        <f>E259*F259</f>
        <v>0</v>
      </c>
    </row>
    <row r="260" spans="1:7">
      <c r="A260" s="693"/>
      <c r="B260" s="1032"/>
      <c r="C260" s="1188"/>
      <c r="D260" s="731"/>
      <c r="E260" s="696"/>
      <c r="F260" s="697"/>
      <c r="G260" s="729"/>
    </row>
    <row r="261" spans="1:7" ht="38.25">
      <c r="A261" s="693">
        <f>COUNT($A$8:A260)+1</f>
        <v>47</v>
      </c>
      <c r="B261" s="1032" t="s">
        <v>2462</v>
      </c>
      <c r="C261" s="1188"/>
      <c r="D261" s="731" t="s">
        <v>296</v>
      </c>
      <c r="E261" s="696">
        <v>110</v>
      </c>
      <c r="F261" s="697">
        <v>0</v>
      </c>
      <c r="G261" s="729">
        <f>E261*F261</f>
        <v>0</v>
      </c>
    </row>
    <row r="262" spans="1:7">
      <c r="A262" s="693"/>
      <c r="B262" s="1032"/>
      <c r="C262" s="1188"/>
      <c r="D262" s="731"/>
      <c r="E262" s="696"/>
      <c r="F262" s="697"/>
      <c r="G262" s="729"/>
    </row>
    <row r="263" spans="1:7" ht="76.5">
      <c r="A263" s="693">
        <f>COUNT($A$8:A262)+1</f>
        <v>48</v>
      </c>
      <c r="B263" s="1032" t="s">
        <v>2461</v>
      </c>
      <c r="C263" s="1188"/>
      <c r="D263" s="731" t="s">
        <v>0</v>
      </c>
      <c r="E263" s="696">
        <v>750</v>
      </c>
      <c r="F263" s="697">
        <v>0</v>
      </c>
      <c r="G263" s="729">
        <f>E263*F263</f>
        <v>0</v>
      </c>
    </row>
    <row r="264" spans="1:7">
      <c r="A264" s="702"/>
      <c r="B264" s="1033"/>
      <c r="C264" s="1471"/>
      <c r="D264" s="704"/>
      <c r="E264" s="772"/>
      <c r="F264" s="705"/>
      <c r="G264" s="773"/>
    </row>
    <row r="265" spans="1:7" ht="13.5" thickBot="1">
      <c r="A265" s="707" t="s">
        <v>2460</v>
      </c>
      <c r="B265" s="708" t="s">
        <v>2459</v>
      </c>
      <c r="C265" s="1462"/>
      <c r="D265" s="709" t="s">
        <v>1424</v>
      </c>
      <c r="E265" s="710"/>
      <c r="F265" s="803"/>
      <c r="G265" s="711">
        <f>SUM(G204:G264)</f>
        <v>0</v>
      </c>
    </row>
    <row r="266" spans="1:7" ht="13.5" thickTop="1">
      <c r="A266" s="763"/>
      <c r="B266" s="713"/>
      <c r="C266" s="1465"/>
      <c r="D266" s="764"/>
      <c r="E266" s="777"/>
      <c r="F266" s="886"/>
      <c r="G266" s="767"/>
    </row>
    <row r="267" spans="1:7">
      <c r="A267" s="682" t="s">
        <v>2362</v>
      </c>
      <c r="B267" s="683" t="s">
        <v>2361</v>
      </c>
      <c r="C267" s="1440"/>
      <c r="D267" s="684"/>
      <c r="E267" s="1034"/>
      <c r="F267" s="715"/>
      <c r="G267" s="686"/>
    </row>
    <row r="268" spans="1:7">
      <c r="A268" s="693"/>
      <c r="B268" s="1032"/>
      <c r="C268" s="1470"/>
      <c r="D268" s="731"/>
      <c r="E268" s="696"/>
      <c r="F268" s="697"/>
      <c r="G268" s="729"/>
    </row>
    <row r="269" spans="1:7">
      <c r="A269" s="693"/>
      <c r="B269" s="1032" t="s">
        <v>2458</v>
      </c>
      <c r="C269" s="1470"/>
      <c r="D269" s="731"/>
      <c r="E269" s="696"/>
      <c r="F269" s="697"/>
      <c r="G269" s="729"/>
    </row>
    <row r="270" spans="1:7" ht="63.75">
      <c r="A270" s="693"/>
      <c r="B270" s="1032" t="s">
        <v>2457</v>
      </c>
      <c r="C270" s="1188"/>
      <c r="D270" s="731"/>
      <c r="E270" s="696"/>
      <c r="F270" s="697"/>
      <c r="G270" s="729"/>
    </row>
    <row r="271" spans="1:7">
      <c r="A271" s="693"/>
      <c r="B271" s="1032" t="s">
        <v>2456</v>
      </c>
      <c r="C271" s="1188"/>
      <c r="D271" s="731"/>
      <c r="E271" s="696"/>
      <c r="F271" s="697"/>
      <c r="G271" s="729"/>
    </row>
    <row r="272" spans="1:7" ht="25.5">
      <c r="A272" s="693"/>
      <c r="B272" s="1032" t="s">
        <v>2455</v>
      </c>
      <c r="C272" s="1188"/>
      <c r="D272" s="731"/>
      <c r="E272" s="696"/>
      <c r="F272" s="697"/>
      <c r="G272" s="729"/>
    </row>
    <row r="273" spans="1:7">
      <c r="A273" s="693"/>
      <c r="B273" s="1032" t="s">
        <v>2454</v>
      </c>
      <c r="C273" s="1188"/>
      <c r="D273" s="731"/>
      <c r="E273" s="696"/>
      <c r="F273" s="697"/>
      <c r="G273" s="729"/>
    </row>
    <row r="274" spans="1:7" ht="25.5">
      <c r="A274" s="693"/>
      <c r="B274" s="1032" t="s">
        <v>2453</v>
      </c>
      <c r="C274" s="1188"/>
      <c r="D274" s="731"/>
      <c r="E274" s="696"/>
      <c r="F274" s="697"/>
      <c r="G274" s="729"/>
    </row>
    <row r="275" spans="1:7" ht="25.5">
      <c r="A275" s="693"/>
      <c r="B275" s="1032" t="s">
        <v>2452</v>
      </c>
      <c r="C275" s="1188"/>
      <c r="D275" s="731"/>
      <c r="E275" s="696"/>
      <c r="F275" s="697"/>
      <c r="G275" s="729"/>
    </row>
    <row r="276" spans="1:7" ht="63.75">
      <c r="A276" s="693"/>
      <c r="B276" s="1032" t="s">
        <v>2451</v>
      </c>
      <c r="C276" s="1188"/>
      <c r="D276" s="731"/>
      <c r="E276" s="696"/>
      <c r="F276" s="697"/>
      <c r="G276" s="729"/>
    </row>
    <row r="277" spans="1:7">
      <c r="A277" s="693"/>
      <c r="B277" s="1032"/>
      <c r="C277" s="1188"/>
      <c r="D277" s="731"/>
      <c r="E277" s="696"/>
      <c r="F277" s="697"/>
      <c r="G277" s="729"/>
    </row>
    <row r="278" spans="1:7">
      <c r="A278" s="693">
        <f>COUNT($A$8:A277)+1</f>
        <v>49</v>
      </c>
      <c r="B278" s="1032" t="s">
        <v>2450</v>
      </c>
      <c r="C278" s="1188"/>
      <c r="D278" s="731"/>
      <c r="E278" s="696"/>
      <c r="F278" s="697"/>
      <c r="G278" s="729"/>
    </row>
    <row r="279" spans="1:7" ht="38.25">
      <c r="A279" s="693"/>
      <c r="B279" s="1032" t="s">
        <v>2449</v>
      </c>
      <c r="C279" s="1188"/>
      <c r="D279" s="731"/>
      <c r="E279" s="696"/>
      <c r="F279" s="697"/>
      <c r="G279" s="729"/>
    </row>
    <row r="280" spans="1:7" ht="102">
      <c r="A280" s="693"/>
      <c r="B280" s="1032" t="s">
        <v>2448</v>
      </c>
      <c r="C280" s="1188"/>
      <c r="D280" s="731"/>
      <c r="E280" s="696"/>
      <c r="F280" s="697"/>
      <c r="G280" s="729"/>
    </row>
    <row r="281" spans="1:7">
      <c r="A281" s="693"/>
      <c r="B281" s="1032" t="s">
        <v>2442</v>
      </c>
      <c r="C281" s="1188"/>
      <c r="D281" s="731"/>
      <c r="E281" s="696"/>
      <c r="F281" s="697"/>
      <c r="G281" s="729"/>
    </row>
    <row r="282" spans="1:7" ht="25.5">
      <c r="A282" s="693"/>
      <c r="B282" s="1032" t="s">
        <v>4195</v>
      </c>
      <c r="C282" s="1188"/>
      <c r="D282" s="731"/>
      <c r="E282" s="696"/>
      <c r="F282" s="697"/>
      <c r="G282" s="729"/>
    </row>
    <row r="283" spans="1:7">
      <c r="A283" s="693"/>
      <c r="B283" s="1032" t="s">
        <v>2367</v>
      </c>
      <c r="C283" s="1188"/>
      <c r="D283" s="731"/>
      <c r="E283" s="696"/>
      <c r="F283" s="697"/>
      <c r="G283" s="729"/>
    </row>
    <row r="284" spans="1:7">
      <c r="A284" s="693"/>
      <c r="B284" s="1032" t="s">
        <v>2416</v>
      </c>
      <c r="C284" s="1188"/>
      <c r="D284" s="731" t="s">
        <v>380</v>
      </c>
      <c r="E284" s="696">
        <v>52</v>
      </c>
      <c r="F284" s="697">
        <v>0</v>
      </c>
      <c r="G284" s="729">
        <f>E284*F284</f>
        <v>0</v>
      </c>
    </row>
    <row r="285" spans="1:7">
      <c r="A285" s="693"/>
      <c r="B285" s="1032"/>
      <c r="C285" s="1188"/>
      <c r="D285" s="731"/>
      <c r="E285" s="696"/>
      <c r="F285" s="697"/>
      <c r="G285" s="729"/>
    </row>
    <row r="286" spans="1:7" ht="25.5">
      <c r="A286" s="693">
        <f>COUNT($A$8:A285)+1</f>
        <v>50</v>
      </c>
      <c r="B286" s="1032" t="s">
        <v>2447</v>
      </c>
      <c r="C286" s="1188"/>
      <c r="D286" s="731"/>
      <c r="E286" s="696"/>
      <c r="F286" s="697"/>
      <c r="G286" s="729"/>
    </row>
    <row r="287" spans="1:7">
      <c r="A287" s="693"/>
      <c r="B287" s="1032" t="s">
        <v>2437</v>
      </c>
      <c r="C287" s="1188"/>
      <c r="D287" s="731"/>
      <c r="E287" s="696"/>
      <c r="F287" s="697"/>
      <c r="G287" s="729"/>
    </row>
    <row r="288" spans="1:7">
      <c r="A288" s="693"/>
      <c r="B288" s="1032" t="s">
        <v>2436</v>
      </c>
      <c r="C288" s="1188"/>
      <c r="D288" s="731"/>
      <c r="E288" s="696"/>
      <c r="F288" s="697"/>
      <c r="G288" s="729"/>
    </row>
    <row r="289" spans="1:7">
      <c r="A289" s="693"/>
      <c r="B289" s="1032" t="s">
        <v>2445</v>
      </c>
      <c r="C289" s="1188"/>
      <c r="D289" s="731"/>
      <c r="E289" s="696"/>
      <c r="F289" s="697"/>
      <c r="G289" s="729"/>
    </row>
    <row r="290" spans="1:7">
      <c r="A290" s="693"/>
      <c r="B290" s="1032" t="s">
        <v>2410</v>
      </c>
      <c r="C290" s="1188"/>
      <c r="D290" s="731"/>
      <c r="E290" s="696"/>
      <c r="F290" s="697"/>
      <c r="G290" s="729"/>
    </row>
    <row r="291" spans="1:7">
      <c r="A291" s="693"/>
      <c r="B291" s="1032" t="s">
        <v>2416</v>
      </c>
      <c r="C291" s="1188"/>
      <c r="D291" s="731" t="s">
        <v>380</v>
      </c>
      <c r="E291" s="696">
        <v>17</v>
      </c>
      <c r="F291" s="697">
        <v>0</v>
      </c>
      <c r="G291" s="729">
        <f>E291*F291</f>
        <v>0</v>
      </c>
    </row>
    <row r="292" spans="1:7">
      <c r="A292" s="693"/>
      <c r="B292" s="1032"/>
      <c r="C292" s="1188"/>
      <c r="D292" s="731"/>
      <c r="E292" s="696"/>
      <c r="F292" s="697"/>
      <c r="G292" s="729"/>
    </row>
    <row r="293" spans="1:7">
      <c r="A293" s="693">
        <f>COUNT($A$8:A292)+1</f>
        <v>51</v>
      </c>
      <c r="B293" s="1032" t="s">
        <v>2446</v>
      </c>
      <c r="C293" s="1188"/>
      <c r="D293" s="731"/>
      <c r="E293" s="696"/>
      <c r="F293" s="697"/>
      <c r="G293" s="729"/>
    </row>
    <row r="294" spans="1:7">
      <c r="A294" s="693"/>
      <c r="B294" s="1032" t="s">
        <v>2437</v>
      </c>
      <c r="C294" s="1188"/>
      <c r="D294" s="731"/>
      <c r="E294" s="696"/>
      <c r="F294" s="697"/>
      <c r="G294" s="729"/>
    </row>
    <row r="295" spans="1:7" ht="25.5">
      <c r="A295" s="693"/>
      <c r="B295" s="1032" t="s">
        <v>2429</v>
      </c>
      <c r="C295" s="1188"/>
      <c r="D295" s="731"/>
      <c r="E295" s="696"/>
      <c r="F295" s="697"/>
      <c r="G295" s="729"/>
    </row>
    <row r="296" spans="1:7">
      <c r="A296" s="693"/>
      <c r="B296" s="1032" t="s">
        <v>2436</v>
      </c>
      <c r="C296" s="1188"/>
      <c r="D296" s="731"/>
      <c r="E296" s="696"/>
      <c r="F296" s="697"/>
      <c r="G296" s="729"/>
    </row>
    <row r="297" spans="1:7">
      <c r="A297" s="693"/>
      <c r="B297" s="1032" t="s">
        <v>2445</v>
      </c>
      <c r="C297" s="1188"/>
      <c r="D297" s="731"/>
      <c r="E297" s="696"/>
      <c r="F297" s="697"/>
      <c r="G297" s="729"/>
    </row>
    <row r="298" spans="1:7">
      <c r="A298" s="693"/>
      <c r="B298" s="1032" t="s">
        <v>2410</v>
      </c>
      <c r="C298" s="1188"/>
      <c r="D298" s="731"/>
      <c r="E298" s="696"/>
      <c r="F298" s="697"/>
      <c r="G298" s="729"/>
    </row>
    <row r="299" spans="1:7">
      <c r="A299" s="693"/>
      <c r="B299" s="1032" t="s">
        <v>2416</v>
      </c>
      <c r="C299" s="1188"/>
      <c r="D299" s="731" t="s">
        <v>380</v>
      </c>
      <c r="E299" s="696">
        <v>35</v>
      </c>
      <c r="F299" s="697">
        <v>0</v>
      </c>
      <c r="G299" s="729">
        <f>E299*F299</f>
        <v>0</v>
      </c>
    </row>
    <row r="300" spans="1:7">
      <c r="A300" s="693"/>
      <c r="B300" s="1032"/>
      <c r="C300" s="1188"/>
      <c r="D300" s="731"/>
      <c r="E300" s="696"/>
      <c r="F300" s="697"/>
      <c r="G300" s="729"/>
    </row>
    <row r="301" spans="1:7">
      <c r="A301" s="693">
        <f>COUNT($A$8:A300)+1</f>
        <v>52</v>
      </c>
      <c r="B301" s="1032" t="s">
        <v>2444</v>
      </c>
      <c r="C301" s="1188"/>
      <c r="D301" s="731"/>
      <c r="E301" s="696"/>
      <c r="F301" s="697"/>
      <c r="G301" s="729"/>
    </row>
    <row r="302" spans="1:7" ht="63.75">
      <c r="A302" s="693"/>
      <c r="B302" s="1032" t="s">
        <v>2443</v>
      </c>
      <c r="C302" s="1188"/>
      <c r="D302" s="731"/>
      <c r="E302" s="696"/>
      <c r="F302" s="697"/>
      <c r="G302" s="729"/>
    </row>
    <row r="303" spans="1:7" ht="102">
      <c r="A303" s="693"/>
      <c r="B303" s="1035" t="s">
        <v>3428</v>
      </c>
      <c r="C303" s="1472"/>
      <c r="D303" s="731"/>
      <c r="E303" s="696"/>
      <c r="F303" s="697"/>
      <c r="G303" s="729"/>
    </row>
    <row r="304" spans="1:7">
      <c r="A304" s="693"/>
      <c r="B304" s="1032" t="s">
        <v>2442</v>
      </c>
      <c r="C304" s="1188"/>
      <c r="D304" s="731"/>
      <c r="E304" s="696"/>
      <c r="F304" s="697"/>
      <c r="G304" s="729"/>
    </row>
    <row r="305" spans="1:7" ht="25.5">
      <c r="A305" s="693"/>
      <c r="B305" s="1032" t="s">
        <v>2441</v>
      </c>
      <c r="C305" s="1188"/>
      <c r="D305" s="731"/>
      <c r="E305" s="696"/>
      <c r="F305" s="697"/>
      <c r="G305" s="729"/>
    </row>
    <row r="306" spans="1:7">
      <c r="A306" s="693"/>
      <c r="B306" s="1032" t="s">
        <v>2367</v>
      </c>
      <c r="C306" s="1188"/>
      <c r="D306" s="731"/>
      <c r="E306" s="696"/>
      <c r="F306" s="697"/>
      <c r="G306" s="729"/>
    </row>
    <row r="307" spans="1:7">
      <c r="A307" s="693"/>
      <c r="B307" s="1032" t="s">
        <v>2416</v>
      </c>
      <c r="C307" s="1188"/>
      <c r="D307" s="731" t="s">
        <v>380</v>
      </c>
      <c r="E307" s="696">
        <v>5</v>
      </c>
      <c r="F307" s="697">
        <v>0</v>
      </c>
      <c r="G307" s="729">
        <f>E307*F307</f>
        <v>0</v>
      </c>
    </row>
    <row r="308" spans="1:7">
      <c r="A308" s="693"/>
      <c r="B308" s="1032"/>
      <c r="C308" s="1188"/>
      <c r="D308" s="731"/>
      <c r="E308" s="696"/>
      <c r="F308" s="697"/>
      <c r="G308" s="729"/>
    </row>
    <row r="309" spans="1:7">
      <c r="A309" s="693">
        <f>COUNT($A$8:A308)+1</f>
        <v>53</v>
      </c>
      <c r="B309" s="1032" t="s">
        <v>2440</v>
      </c>
      <c r="C309" s="1188"/>
      <c r="D309" s="731"/>
      <c r="E309" s="696"/>
      <c r="F309" s="697"/>
      <c r="G309" s="729"/>
    </row>
    <row r="310" spans="1:7">
      <c r="A310" s="693"/>
      <c r="B310" s="1032" t="s">
        <v>2439</v>
      </c>
      <c r="C310" s="1188"/>
      <c r="D310" s="731"/>
      <c r="E310" s="696"/>
      <c r="F310" s="697"/>
      <c r="G310" s="729"/>
    </row>
    <row r="311" spans="1:7">
      <c r="A311" s="693"/>
      <c r="B311" s="1032" t="s">
        <v>2438</v>
      </c>
      <c r="C311" s="1188"/>
      <c r="D311" s="731"/>
      <c r="E311" s="696"/>
      <c r="F311" s="697"/>
      <c r="G311" s="729"/>
    </row>
    <row r="312" spans="1:7">
      <c r="A312" s="693"/>
      <c r="B312" s="1032" t="s">
        <v>2437</v>
      </c>
      <c r="C312" s="1188"/>
      <c r="D312" s="731"/>
      <c r="E312" s="696"/>
      <c r="F312" s="697"/>
      <c r="G312" s="729"/>
    </row>
    <row r="313" spans="1:7">
      <c r="A313" s="693"/>
      <c r="B313" s="1032" t="s">
        <v>2436</v>
      </c>
      <c r="C313" s="1188"/>
      <c r="D313" s="731"/>
      <c r="E313" s="696"/>
      <c r="F313" s="697"/>
      <c r="G313" s="729"/>
    </row>
    <row r="314" spans="1:7">
      <c r="A314" s="693"/>
      <c r="B314" s="1032" t="s">
        <v>2410</v>
      </c>
      <c r="C314" s="1188"/>
      <c r="D314" s="731"/>
      <c r="E314" s="696"/>
      <c r="F314" s="697"/>
      <c r="G314" s="729"/>
    </row>
    <row r="315" spans="1:7">
      <c r="A315" s="693"/>
      <c r="B315" s="1032" t="s">
        <v>2416</v>
      </c>
      <c r="C315" s="1188"/>
      <c r="D315" s="731" t="s">
        <v>380</v>
      </c>
      <c r="E315" s="696">
        <v>5</v>
      </c>
      <c r="F315" s="697">
        <v>0</v>
      </c>
      <c r="G315" s="729">
        <f>E315*F315</f>
        <v>0</v>
      </c>
    </row>
    <row r="316" spans="1:7">
      <c r="A316" s="693"/>
      <c r="B316" s="1032"/>
      <c r="C316" s="1188"/>
      <c r="D316" s="731"/>
      <c r="E316" s="696"/>
      <c r="F316" s="697"/>
      <c r="G316" s="729"/>
    </row>
    <row r="317" spans="1:7">
      <c r="A317" s="693">
        <f>COUNT($A$8:A316)+1</f>
        <v>54</v>
      </c>
      <c r="B317" s="1032" t="s">
        <v>2435</v>
      </c>
      <c r="C317" s="1188"/>
      <c r="D317" s="731"/>
      <c r="E317" s="696"/>
      <c r="F317" s="697"/>
      <c r="G317" s="729"/>
    </row>
    <row r="318" spans="1:7" ht="25.5">
      <c r="A318" s="693"/>
      <c r="B318" s="1032" t="s">
        <v>2427</v>
      </c>
      <c r="C318" s="1188"/>
      <c r="D318" s="731"/>
      <c r="E318" s="696"/>
      <c r="F318" s="697"/>
      <c r="G318" s="729"/>
    </row>
    <row r="319" spans="1:7" ht="38.25">
      <c r="A319" s="693"/>
      <c r="B319" s="1032" t="s">
        <v>2426</v>
      </c>
      <c r="C319" s="1188"/>
      <c r="D319" s="731"/>
      <c r="E319" s="696"/>
      <c r="F319" s="697"/>
      <c r="G319" s="729"/>
    </row>
    <row r="320" spans="1:7" ht="63.75">
      <c r="A320" s="693"/>
      <c r="B320" s="1032" t="s">
        <v>2431</v>
      </c>
      <c r="C320" s="1188"/>
      <c r="D320" s="731"/>
      <c r="E320" s="696"/>
      <c r="F320" s="697"/>
      <c r="G320" s="729"/>
    </row>
    <row r="321" spans="1:7" ht="25.5">
      <c r="A321" s="693"/>
      <c r="B321" s="1032" t="s">
        <v>2434</v>
      </c>
      <c r="C321" s="1188"/>
      <c r="D321" s="731"/>
      <c r="E321" s="696"/>
      <c r="F321" s="697"/>
      <c r="G321" s="729"/>
    </row>
    <row r="322" spans="1:7">
      <c r="A322" s="693"/>
      <c r="B322" s="1032" t="s">
        <v>2367</v>
      </c>
      <c r="C322" s="1188"/>
      <c r="D322" s="731"/>
      <c r="E322" s="696"/>
      <c r="F322" s="697"/>
      <c r="G322" s="729"/>
    </row>
    <row r="323" spans="1:7">
      <c r="A323" s="693"/>
      <c r="B323" s="1032" t="s">
        <v>2423</v>
      </c>
      <c r="C323" s="1188"/>
      <c r="D323" s="731" t="s">
        <v>380</v>
      </c>
      <c r="E323" s="696">
        <v>23</v>
      </c>
      <c r="F323" s="697">
        <v>0</v>
      </c>
      <c r="G323" s="729">
        <f>E323*F323</f>
        <v>0</v>
      </c>
    </row>
    <row r="324" spans="1:7">
      <c r="A324" s="693"/>
      <c r="B324" s="1032"/>
      <c r="C324" s="1188"/>
      <c r="D324" s="731"/>
      <c r="E324" s="696"/>
      <c r="F324" s="697"/>
      <c r="G324" s="729"/>
    </row>
    <row r="325" spans="1:7" ht="25.5">
      <c r="A325" s="693">
        <f>COUNT($A$8:A324)+1</f>
        <v>55</v>
      </c>
      <c r="B325" s="1032" t="s">
        <v>2433</v>
      </c>
      <c r="C325" s="1188"/>
      <c r="D325" s="731"/>
      <c r="E325" s="696"/>
      <c r="F325" s="697"/>
      <c r="G325" s="729"/>
    </row>
    <row r="326" spans="1:7" ht="25.5">
      <c r="A326" s="693"/>
      <c r="B326" s="1032" t="s">
        <v>2421</v>
      </c>
      <c r="C326" s="1188"/>
      <c r="D326" s="731"/>
      <c r="E326" s="696"/>
      <c r="F326" s="697"/>
      <c r="G326" s="729"/>
    </row>
    <row r="327" spans="1:7" ht="25.5">
      <c r="A327" s="693"/>
      <c r="B327" s="1032" t="s">
        <v>3535</v>
      </c>
      <c r="C327" s="1188"/>
      <c r="D327" s="731"/>
      <c r="E327" s="696"/>
      <c r="F327" s="697"/>
      <c r="G327" s="729"/>
    </row>
    <row r="328" spans="1:7">
      <c r="A328" s="693"/>
      <c r="B328" s="1032" t="s">
        <v>2400</v>
      </c>
      <c r="C328" s="1188"/>
      <c r="D328" s="731"/>
      <c r="E328" s="696"/>
      <c r="F328" s="697"/>
      <c r="G328" s="729"/>
    </row>
    <row r="329" spans="1:7">
      <c r="A329" s="693"/>
      <c r="B329" s="1032" t="s">
        <v>2420</v>
      </c>
      <c r="C329" s="1188"/>
      <c r="D329" s="731"/>
      <c r="E329" s="696"/>
      <c r="F329" s="697"/>
      <c r="G329" s="729"/>
    </row>
    <row r="330" spans="1:7">
      <c r="A330" s="693"/>
      <c r="B330" s="1032" t="s">
        <v>2419</v>
      </c>
      <c r="C330" s="1188"/>
      <c r="D330" s="731"/>
      <c r="E330" s="696"/>
      <c r="F330" s="697"/>
      <c r="G330" s="729"/>
    </row>
    <row r="331" spans="1:7" ht="25.5">
      <c r="A331" s="693"/>
      <c r="B331" s="1032" t="s">
        <v>2417</v>
      </c>
      <c r="C331" s="1188"/>
      <c r="D331" s="731"/>
      <c r="E331" s="696"/>
      <c r="F331" s="697"/>
      <c r="G331" s="729"/>
    </row>
    <row r="332" spans="1:7">
      <c r="A332" s="693"/>
      <c r="B332" s="1032" t="s">
        <v>2367</v>
      </c>
      <c r="C332" s="1188"/>
      <c r="D332" s="731"/>
      <c r="E332" s="696"/>
      <c r="F332" s="697"/>
      <c r="G332" s="729"/>
    </row>
    <row r="333" spans="1:7">
      <c r="A333" s="693"/>
      <c r="B333" s="1032" t="s">
        <v>2416</v>
      </c>
      <c r="C333" s="1188"/>
      <c r="D333" s="731" t="s">
        <v>380</v>
      </c>
      <c r="E333" s="696">
        <v>24</v>
      </c>
      <c r="F333" s="697">
        <v>0</v>
      </c>
      <c r="G333" s="729">
        <f>E333*F333</f>
        <v>0</v>
      </c>
    </row>
    <row r="334" spans="1:7">
      <c r="A334" s="693"/>
      <c r="B334" s="1032"/>
      <c r="C334" s="1188"/>
      <c r="D334" s="731"/>
      <c r="E334" s="696"/>
      <c r="F334" s="697"/>
      <c r="G334" s="729"/>
    </row>
    <row r="335" spans="1:7">
      <c r="A335" s="693">
        <f>COUNT($A$8:A334)+1</f>
        <v>56</v>
      </c>
      <c r="B335" s="1032" t="s">
        <v>2432</v>
      </c>
      <c r="C335" s="1188"/>
      <c r="D335" s="731"/>
      <c r="E335" s="696"/>
      <c r="F335" s="697"/>
      <c r="G335" s="729"/>
    </row>
    <row r="336" spans="1:7" ht="25.5">
      <c r="A336" s="693"/>
      <c r="B336" s="1032" t="s">
        <v>2427</v>
      </c>
      <c r="C336" s="1188"/>
      <c r="D336" s="731"/>
      <c r="E336" s="696"/>
      <c r="F336" s="697"/>
      <c r="G336" s="729"/>
    </row>
    <row r="337" spans="1:7" ht="38.25">
      <c r="A337" s="693"/>
      <c r="B337" s="1032" t="s">
        <v>2426</v>
      </c>
      <c r="C337" s="1188"/>
      <c r="D337" s="731"/>
      <c r="E337" s="696"/>
      <c r="F337" s="697"/>
      <c r="G337" s="729"/>
    </row>
    <row r="338" spans="1:7" ht="63.75">
      <c r="A338" s="693"/>
      <c r="B338" s="1032" t="s">
        <v>2431</v>
      </c>
      <c r="C338" s="1188"/>
      <c r="D338" s="731"/>
      <c r="E338" s="696"/>
      <c r="F338" s="697"/>
      <c r="G338" s="729"/>
    </row>
    <row r="339" spans="1:7" ht="38.25">
      <c r="A339" s="693"/>
      <c r="B339" s="1032" t="s">
        <v>2424</v>
      </c>
      <c r="C339" s="1188"/>
      <c r="D339" s="731"/>
      <c r="E339" s="696"/>
      <c r="F339" s="697"/>
      <c r="G339" s="729"/>
    </row>
    <row r="340" spans="1:7">
      <c r="A340" s="693"/>
      <c r="B340" s="1032" t="s">
        <v>2367</v>
      </c>
      <c r="C340" s="1188"/>
      <c r="D340" s="731"/>
      <c r="E340" s="696"/>
      <c r="F340" s="697"/>
      <c r="G340" s="729"/>
    </row>
    <row r="341" spans="1:7">
      <c r="A341" s="693"/>
      <c r="B341" s="1032" t="s">
        <v>2423</v>
      </c>
      <c r="C341" s="1188"/>
      <c r="D341" s="731" t="s">
        <v>380</v>
      </c>
      <c r="E341" s="696">
        <v>35</v>
      </c>
      <c r="F341" s="697">
        <v>0</v>
      </c>
      <c r="G341" s="729">
        <f>E341*F341</f>
        <v>0</v>
      </c>
    </row>
    <row r="342" spans="1:7">
      <c r="A342" s="693"/>
      <c r="B342" s="1032"/>
      <c r="C342" s="1188"/>
      <c r="D342" s="731"/>
      <c r="E342" s="696"/>
      <c r="F342" s="697"/>
      <c r="G342" s="729"/>
    </row>
    <row r="343" spans="1:7">
      <c r="A343" s="693">
        <f>COUNT($A$8:A342)+1</f>
        <v>57</v>
      </c>
      <c r="B343" s="1032" t="s">
        <v>2430</v>
      </c>
      <c r="C343" s="1188"/>
      <c r="D343" s="731"/>
      <c r="E343" s="696"/>
      <c r="F343" s="697"/>
      <c r="G343" s="729"/>
    </row>
    <row r="344" spans="1:7" ht="25.5">
      <c r="A344" s="693"/>
      <c r="B344" s="1032" t="s">
        <v>2421</v>
      </c>
      <c r="C344" s="1188"/>
      <c r="D344" s="731"/>
      <c r="E344" s="696"/>
      <c r="F344" s="697"/>
      <c r="G344" s="729"/>
    </row>
    <row r="345" spans="1:7" ht="25.5">
      <c r="A345" s="693"/>
      <c r="B345" s="1032" t="s">
        <v>3535</v>
      </c>
      <c r="C345" s="1188"/>
      <c r="D345" s="731"/>
      <c r="E345" s="696"/>
      <c r="F345" s="697"/>
      <c r="G345" s="729"/>
    </row>
    <row r="346" spans="1:7" ht="25.5">
      <c r="A346" s="693"/>
      <c r="B346" s="1032" t="s">
        <v>2429</v>
      </c>
      <c r="C346" s="1188"/>
      <c r="D346" s="731"/>
      <c r="E346" s="696"/>
      <c r="F346" s="697"/>
      <c r="G346" s="729"/>
    </row>
    <row r="347" spans="1:7">
      <c r="A347" s="693"/>
      <c r="B347" s="1032" t="s">
        <v>2400</v>
      </c>
      <c r="C347" s="1188"/>
      <c r="D347" s="731"/>
      <c r="E347" s="696"/>
      <c r="F347" s="697"/>
      <c r="G347" s="729"/>
    </row>
    <row r="348" spans="1:7">
      <c r="A348" s="693"/>
      <c r="B348" s="1032" t="s">
        <v>2420</v>
      </c>
      <c r="C348" s="1188"/>
      <c r="D348" s="731"/>
      <c r="E348" s="696"/>
      <c r="F348" s="697"/>
      <c r="G348" s="729"/>
    </row>
    <row r="349" spans="1:7">
      <c r="A349" s="693"/>
      <c r="B349" s="1032" t="s">
        <v>2419</v>
      </c>
      <c r="C349" s="1188"/>
      <c r="D349" s="731"/>
      <c r="E349" s="696"/>
      <c r="F349" s="697"/>
      <c r="G349" s="729"/>
    </row>
    <row r="350" spans="1:7" ht="25.5">
      <c r="A350" s="693"/>
      <c r="B350" s="1032" t="s">
        <v>2417</v>
      </c>
      <c r="C350" s="1188"/>
      <c r="D350" s="731"/>
      <c r="E350" s="696"/>
      <c r="F350" s="697"/>
      <c r="G350" s="729"/>
    </row>
    <row r="351" spans="1:7">
      <c r="A351" s="693"/>
      <c r="B351" s="1032" t="s">
        <v>2367</v>
      </c>
      <c r="C351" s="1188"/>
      <c r="D351" s="731"/>
      <c r="E351" s="696"/>
      <c r="F351" s="697"/>
      <c r="G351" s="729"/>
    </row>
    <row r="352" spans="1:7">
      <c r="A352" s="693"/>
      <c r="B352" s="1032" t="s">
        <v>2416</v>
      </c>
      <c r="C352" s="1188"/>
      <c r="D352" s="731" t="s">
        <v>380</v>
      </c>
      <c r="E352" s="696">
        <v>35</v>
      </c>
      <c r="F352" s="697">
        <v>0</v>
      </c>
      <c r="G352" s="729">
        <f>E352*F352</f>
        <v>0</v>
      </c>
    </row>
    <row r="353" spans="1:7">
      <c r="A353" s="693"/>
      <c r="B353" s="1032"/>
      <c r="C353" s="1188"/>
      <c r="D353" s="731"/>
      <c r="E353" s="696"/>
      <c r="F353" s="697"/>
      <c r="G353" s="729"/>
    </row>
    <row r="354" spans="1:7">
      <c r="A354" s="693">
        <f>COUNT($A$8:A353)+1</f>
        <v>58</v>
      </c>
      <c r="B354" s="1032" t="s">
        <v>2428</v>
      </c>
      <c r="C354" s="1188"/>
      <c r="D354" s="731"/>
      <c r="E354" s="696"/>
      <c r="F354" s="697"/>
      <c r="G354" s="729"/>
    </row>
    <row r="355" spans="1:7" ht="25.5">
      <c r="A355" s="693"/>
      <c r="B355" s="1032" t="s">
        <v>2427</v>
      </c>
      <c r="C355" s="1188"/>
      <c r="D355" s="731"/>
      <c r="E355" s="696"/>
      <c r="F355" s="697"/>
      <c r="G355" s="729"/>
    </row>
    <row r="356" spans="1:7" ht="38.25">
      <c r="A356" s="693"/>
      <c r="B356" s="1032" t="s">
        <v>2426</v>
      </c>
      <c r="C356" s="1188"/>
      <c r="D356" s="731"/>
      <c r="E356" s="696"/>
      <c r="F356" s="697"/>
      <c r="G356" s="729"/>
    </row>
    <row r="357" spans="1:7" ht="63.75">
      <c r="A357" s="693"/>
      <c r="B357" s="1032" t="s">
        <v>2425</v>
      </c>
      <c r="C357" s="1188"/>
      <c r="D357" s="731"/>
      <c r="E357" s="696"/>
      <c r="F357" s="697"/>
      <c r="G357" s="729"/>
    </row>
    <row r="358" spans="1:7" ht="38.25">
      <c r="A358" s="693"/>
      <c r="B358" s="1032" t="s">
        <v>2424</v>
      </c>
      <c r="C358" s="1188"/>
      <c r="D358" s="731"/>
      <c r="E358" s="696"/>
      <c r="F358" s="697"/>
      <c r="G358" s="729"/>
    </row>
    <row r="359" spans="1:7">
      <c r="A359" s="693"/>
      <c r="B359" s="1032" t="s">
        <v>2367</v>
      </c>
      <c r="C359" s="1188"/>
      <c r="D359" s="731"/>
      <c r="E359" s="696"/>
      <c r="F359" s="697"/>
      <c r="G359" s="729"/>
    </row>
    <row r="360" spans="1:7">
      <c r="A360" s="693"/>
      <c r="B360" s="1032" t="s">
        <v>2423</v>
      </c>
      <c r="C360" s="1188"/>
      <c r="D360" s="731" t="s">
        <v>380</v>
      </c>
      <c r="E360" s="696">
        <v>5</v>
      </c>
      <c r="F360" s="697">
        <v>0</v>
      </c>
      <c r="G360" s="729">
        <f>E360*F360</f>
        <v>0</v>
      </c>
    </row>
    <row r="361" spans="1:7">
      <c r="A361" s="693"/>
      <c r="B361" s="1032"/>
      <c r="C361" s="1188"/>
      <c r="D361" s="731"/>
      <c r="E361" s="696"/>
      <c r="F361" s="697"/>
      <c r="G361" s="729"/>
    </row>
    <row r="362" spans="1:7">
      <c r="A362" s="693">
        <f>COUNT($A$8:A361)+1</f>
        <v>59</v>
      </c>
      <c r="B362" s="1032" t="s">
        <v>2422</v>
      </c>
      <c r="C362" s="1188"/>
      <c r="D362" s="731"/>
      <c r="E362" s="696"/>
      <c r="F362" s="697"/>
      <c r="G362" s="729"/>
    </row>
    <row r="363" spans="1:7" ht="25.5">
      <c r="A363" s="693"/>
      <c r="B363" s="1032" t="s">
        <v>2421</v>
      </c>
      <c r="C363" s="1188"/>
      <c r="D363" s="731"/>
      <c r="E363" s="696"/>
      <c r="F363" s="697"/>
      <c r="G363" s="729"/>
    </row>
    <row r="364" spans="1:7" ht="25.5">
      <c r="A364" s="693"/>
      <c r="B364" s="1032" t="s">
        <v>3535</v>
      </c>
      <c r="C364" s="1188"/>
      <c r="D364" s="731"/>
      <c r="E364" s="696"/>
      <c r="F364" s="697"/>
      <c r="G364" s="729"/>
    </row>
    <row r="365" spans="1:7">
      <c r="A365" s="693"/>
      <c r="B365" s="1032" t="s">
        <v>2400</v>
      </c>
      <c r="C365" s="1188"/>
      <c r="D365" s="731"/>
      <c r="E365" s="696"/>
      <c r="F365" s="697"/>
      <c r="G365" s="729"/>
    </row>
    <row r="366" spans="1:7">
      <c r="A366" s="693"/>
      <c r="B366" s="1032" t="s">
        <v>2420</v>
      </c>
      <c r="C366" s="1188"/>
      <c r="D366" s="731"/>
      <c r="E366" s="696"/>
      <c r="F366" s="697"/>
      <c r="G366" s="729"/>
    </row>
    <row r="367" spans="1:7">
      <c r="A367" s="693"/>
      <c r="B367" s="1032" t="s">
        <v>2419</v>
      </c>
      <c r="C367" s="1188"/>
      <c r="D367" s="731"/>
      <c r="E367" s="696"/>
      <c r="F367" s="697"/>
      <c r="G367" s="729"/>
    </row>
    <row r="368" spans="1:7" ht="25.5">
      <c r="A368" s="693"/>
      <c r="B368" s="1032" t="s">
        <v>2418</v>
      </c>
      <c r="C368" s="1188"/>
      <c r="D368" s="731"/>
      <c r="E368" s="696"/>
      <c r="F368" s="697"/>
      <c r="G368" s="729"/>
    </row>
    <row r="369" spans="1:7" ht="25.5">
      <c r="A369" s="693"/>
      <c r="B369" s="1032" t="s">
        <v>2417</v>
      </c>
      <c r="C369" s="1188"/>
      <c r="D369" s="731"/>
      <c r="E369" s="696"/>
      <c r="F369" s="697"/>
      <c r="G369" s="729"/>
    </row>
    <row r="370" spans="1:7">
      <c r="A370" s="693"/>
      <c r="B370" s="1032" t="s">
        <v>2367</v>
      </c>
      <c r="C370" s="1188"/>
      <c r="D370" s="731"/>
      <c r="E370" s="696"/>
      <c r="F370" s="697"/>
      <c r="G370" s="729"/>
    </row>
    <row r="371" spans="1:7">
      <c r="A371" s="693"/>
      <c r="B371" s="1032" t="s">
        <v>2416</v>
      </c>
      <c r="C371" s="1188"/>
      <c r="D371" s="731" t="s">
        <v>380</v>
      </c>
      <c r="E371" s="696">
        <v>5</v>
      </c>
      <c r="F371" s="697">
        <v>0</v>
      </c>
      <c r="G371" s="729">
        <f>E371*F371</f>
        <v>0</v>
      </c>
    </row>
    <row r="372" spans="1:7">
      <c r="A372" s="693"/>
      <c r="B372" s="1032"/>
      <c r="C372" s="1188"/>
      <c r="D372" s="731"/>
      <c r="E372" s="696"/>
      <c r="F372" s="697"/>
      <c r="G372" s="729"/>
    </row>
    <row r="373" spans="1:7">
      <c r="A373" s="693">
        <f>COUNT($A$8:A372)+1</f>
        <v>60</v>
      </c>
      <c r="B373" s="1032" t="s">
        <v>2415</v>
      </c>
      <c r="C373" s="1188"/>
      <c r="D373" s="731"/>
      <c r="E373" s="696"/>
      <c r="F373" s="697"/>
      <c r="G373" s="729"/>
    </row>
    <row r="374" spans="1:7" ht="38.25">
      <c r="A374" s="693"/>
      <c r="B374" s="1032" t="s">
        <v>2414</v>
      </c>
      <c r="C374" s="1188"/>
      <c r="D374" s="731"/>
      <c r="E374" s="696"/>
      <c r="F374" s="697"/>
      <c r="G374" s="729"/>
    </row>
    <row r="375" spans="1:7" ht="76.5">
      <c r="A375" s="693"/>
      <c r="B375" s="1032" t="s">
        <v>2404</v>
      </c>
      <c r="C375" s="1188"/>
      <c r="D375" s="731"/>
      <c r="E375" s="696"/>
      <c r="F375" s="697"/>
      <c r="G375" s="729"/>
    </row>
    <row r="376" spans="1:7" ht="25.5">
      <c r="A376" s="693"/>
      <c r="B376" s="1032" t="s">
        <v>2413</v>
      </c>
      <c r="C376" s="1188"/>
      <c r="D376" s="731"/>
      <c r="E376" s="696"/>
      <c r="F376" s="697"/>
      <c r="G376" s="729"/>
    </row>
    <row r="377" spans="1:7">
      <c r="A377" s="693"/>
      <c r="B377" s="1032" t="s">
        <v>2367</v>
      </c>
      <c r="C377" s="1188"/>
      <c r="D377" s="731"/>
      <c r="E377" s="696"/>
      <c r="F377" s="697"/>
      <c r="G377" s="729"/>
    </row>
    <row r="378" spans="1:7">
      <c r="A378" s="693"/>
      <c r="B378" s="1032" t="s">
        <v>2398</v>
      </c>
      <c r="C378" s="1188"/>
      <c r="D378" s="731" t="s">
        <v>380</v>
      </c>
      <c r="E378" s="696">
        <v>2</v>
      </c>
      <c r="F378" s="697">
        <v>0</v>
      </c>
      <c r="G378" s="729">
        <f>E378*F378</f>
        <v>0</v>
      </c>
    </row>
    <row r="379" spans="1:7">
      <c r="A379" s="693"/>
      <c r="B379" s="1032"/>
      <c r="C379" s="1188"/>
      <c r="D379" s="731"/>
      <c r="E379" s="696"/>
      <c r="F379" s="697"/>
      <c r="G379" s="729"/>
    </row>
    <row r="380" spans="1:7">
      <c r="A380" s="693">
        <f>COUNT($A$8:A379)+1</f>
        <v>61</v>
      </c>
      <c r="B380" s="1032" t="s">
        <v>2412</v>
      </c>
      <c r="C380" s="1188"/>
      <c r="D380" s="731"/>
      <c r="E380" s="696"/>
      <c r="F380" s="697"/>
      <c r="G380" s="729"/>
    </row>
    <row r="381" spans="1:7" ht="76.5">
      <c r="A381" s="693"/>
      <c r="B381" s="1032" t="s">
        <v>2411</v>
      </c>
      <c r="C381" s="1188"/>
      <c r="D381" s="731"/>
      <c r="E381" s="696"/>
      <c r="F381" s="697"/>
      <c r="G381" s="729"/>
    </row>
    <row r="382" spans="1:7">
      <c r="A382" s="693"/>
      <c r="B382" s="1032" t="s">
        <v>2400</v>
      </c>
      <c r="C382" s="1188"/>
      <c r="D382" s="731"/>
      <c r="E382" s="696"/>
      <c r="F382" s="697"/>
      <c r="G382" s="729"/>
    </row>
    <row r="383" spans="1:7">
      <c r="A383" s="693"/>
      <c r="B383" s="1032" t="s">
        <v>2399</v>
      </c>
      <c r="C383" s="1188"/>
      <c r="D383" s="731"/>
      <c r="E383" s="696"/>
      <c r="F383" s="697"/>
      <c r="G383" s="729"/>
    </row>
    <row r="384" spans="1:7">
      <c r="A384" s="693"/>
      <c r="B384" s="1032" t="s">
        <v>2410</v>
      </c>
      <c r="C384" s="1188"/>
      <c r="D384" s="731"/>
      <c r="E384" s="696"/>
      <c r="F384" s="697"/>
      <c r="G384" s="729"/>
    </row>
    <row r="385" spans="1:7">
      <c r="A385" s="693"/>
      <c r="B385" s="1032" t="s">
        <v>2381</v>
      </c>
      <c r="C385" s="1188"/>
      <c r="D385" s="731" t="s">
        <v>380</v>
      </c>
      <c r="E385" s="696">
        <v>2</v>
      </c>
      <c r="F385" s="697">
        <v>0</v>
      </c>
      <c r="G385" s="729">
        <f>E385*F385</f>
        <v>0</v>
      </c>
    </row>
    <row r="386" spans="1:7">
      <c r="A386" s="693"/>
      <c r="B386" s="1032"/>
      <c r="C386" s="1188"/>
      <c r="D386" s="731"/>
      <c r="E386" s="696"/>
      <c r="F386" s="697"/>
      <c r="G386" s="729"/>
    </row>
    <row r="387" spans="1:7" ht="38.25">
      <c r="A387" s="693">
        <f>COUNT($A$8:A386)+1</f>
        <v>62</v>
      </c>
      <c r="B387" s="1032" t="s">
        <v>2409</v>
      </c>
      <c r="C387" s="1188"/>
      <c r="D387" s="731"/>
      <c r="E387" s="696"/>
      <c r="F387" s="697"/>
      <c r="G387" s="729"/>
    </row>
    <row r="388" spans="1:7" ht="76.5">
      <c r="A388" s="693"/>
      <c r="B388" s="1032" t="s">
        <v>2404</v>
      </c>
      <c r="C388" s="1188"/>
      <c r="D388" s="731"/>
      <c r="E388" s="696"/>
      <c r="F388" s="697"/>
      <c r="G388" s="729"/>
    </row>
    <row r="389" spans="1:7" ht="76.5">
      <c r="A389" s="693"/>
      <c r="B389" s="1032" t="s">
        <v>2408</v>
      </c>
      <c r="C389" s="1188"/>
      <c r="D389" s="731"/>
      <c r="E389" s="696"/>
      <c r="F389" s="697"/>
      <c r="G389" s="729"/>
    </row>
    <row r="390" spans="1:7">
      <c r="A390" s="693"/>
      <c r="B390" s="1032" t="s">
        <v>2400</v>
      </c>
      <c r="C390" s="1188"/>
      <c r="D390" s="731"/>
      <c r="E390" s="696"/>
      <c r="F390" s="697"/>
      <c r="G390" s="729"/>
    </row>
    <row r="391" spans="1:7">
      <c r="A391" s="693"/>
      <c r="B391" s="1032" t="s">
        <v>2399</v>
      </c>
      <c r="C391" s="1188"/>
      <c r="D391" s="731"/>
      <c r="E391" s="696"/>
      <c r="F391" s="697"/>
      <c r="G391" s="729"/>
    </row>
    <row r="392" spans="1:7">
      <c r="A392" s="693"/>
      <c r="B392" s="1032" t="s">
        <v>2367</v>
      </c>
      <c r="C392" s="1188"/>
      <c r="D392" s="731"/>
      <c r="E392" s="696"/>
      <c r="F392" s="697"/>
      <c r="G392" s="729"/>
    </row>
    <row r="393" spans="1:7">
      <c r="A393" s="693"/>
      <c r="B393" s="1032" t="s">
        <v>2398</v>
      </c>
      <c r="C393" s="1188"/>
      <c r="D393" s="731" t="s">
        <v>380</v>
      </c>
      <c r="E393" s="696">
        <v>1</v>
      </c>
      <c r="F393" s="697">
        <v>0</v>
      </c>
      <c r="G393" s="729">
        <f>E393*F393</f>
        <v>0</v>
      </c>
    </row>
    <row r="394" spans="1:7">
      <c r="A394" s="693"/>
      <c r="B394" s="1032"/>
      <c r="C394" s="1188"/>
      <c r="D394" s="731"/>
      <c r="E394" s="696"/>
      <c r="F394" s="697"/>
      <c r="G394" s="729"/>
    </row>
    <row r="395" spans="1:7" ht="38.25">
      <c r="A395" s="693">
        <f>COUNT($A$8:A394)+1</f>
        <v>63</v>
      </c>
      <c r="B395" s="1032" t="s">
        <v>2407</v>
      </c>
      <c r="C395" s="1188"/>
      <c r="D395" s="731"/>
      <c r="E395" s="696"/>
      <c r="F395" s="697"/>
      <c r="G395" s="729"/>
    </row>
    <row r="396" spans="1:7" ht="76.5">
      <c r="A396" s="693"/>
      <c r="B396" s="1032" t="s">
        <v>2404</v>
      </c>
      <c r="C396" s="1188"/>
      <c r="D396" s="731"/>
      <c r="E396" s="696"/>
      <c r="F396" s="697"/>
      <c r="G396" s="729"/>
    </row>
    <row r="397" spans="1:7" ht="76.5">
      <c r="A397" s="693"/>
      <c r="B397" s="1032" t="s">
        <v>2406</v>
      </c>
      <c r="C397" s="1188"/>
      <c r="D397" s="731"/>
      <c r="E397" s="696"/>
      <c r="F397" s="697"/>
      <c r="G397" s="729"/>
    </row>
    <row r="398" spans="1:7">
      <c r="A398" s="693"/>
      <c r="B398" s="1032" t="s">
        <v>2400</v>
      </c>
      <c r="C398" s="1188"/>
      <c r="D398" s="731"/>
      <c r="E398" s="696"/>
      <c r="F398" s="697"/>
      <c r="G398" s="729"/>
    </row>
    <row r="399" spans="1:7">
      <c r="A399" s="693"/>
      <c r="B399" s="1032" t="s">
        <v>2399</v>
      </c>
      <c r="C399" s="1188"/>
      <c r="D399" s="731"/>
      <c r="E399" s="696"/>
      <c r="F399" s="697"/>
      <c r="G399" s="729"/>
    </row>
    <row r="400" spans="1:7">
      <c r="A400" s="693"/>
      <c r="B400" s="1032" t="s">
        <v>2367</v>
      </c>
      <c r="C400" s="1188"/>
      <c r="D400" s="731"/>
      <c r="E400" s="696"/>
      <c r="F400" s="697"/>
      <c r="G400" s="729"/>
    </row>
    <row r="401" spans="1:7">
      <c r="A401" s="693"/>
      <c r="B401" s="1032" t="s">
        <v>2398</v>
      </c>
      <c r="C401" s="1188"/>
      <c r="D401" s="731" t="s">
        <v>380</v>
      </c>
      <c r="E401" s="696">
        <v>2</v>
      </c>
      <c r="F401" s="697">
        <v>0</v>
      </c>
      <c r="G401" s="729">
        <f>E401*F401</f>
        <v>0</v>
      </c>
    </row>
    <row r="402" spans="1:7">
      <c r="A402" s="693"/>
      <c r="B402" s="1032"/>
      <c r="C402" s="1188"/>
      <c r="D402" s="731"/>
      <c r="E402" s="696"/>
      <c r="F402" s="697"/>
      <c r="G402" s="729"/>
    </row>
    <row r="403" spans="1:7" ht="38.25">
      <c r="A403" s="693">
        <f>COUNT($A$8:A402)+1</f>
        <v>64</v>
      </c>
      <c r="B403" s="1032" t="s">
        <v>2405</v>
      </c>
      <c r="C403" s="1188"/>
      <c r="D403" s="731"/>
      <c r="E403" s="696"/>
      <c r="F403" s="697"/>
      <c r="G403" s="729"/>
    </row>
    <row r="404" spans="1:7" ht="76.5">
      <c r="A404" s="693"/>
      <c r="B404" s="1032" t="s">
        <v>2404</v>
      </c>
      <c r="C404" s="1188"/>
      <c r="D404" s="731"/>
      <c r="E404" s="696"/>
      <c r="F404" s="697"/>
      <c r="G404" s="729"/>
    </row>
    <row r="405" spans="1:7" ht="89.25">
      <c r="A405" s="693"/>
      <c r="B405" s="1032" t="s">
        <v>2403</v>
      </c>
      <c r="C405" s="1188"/>
      <c r="D405" s="731"/>
      <c r="E405" s="696"/>
      <c r="F405" s="697"/>
      <c r="G405" s="729"/>
    </row>
    <row r="406" spans="1:7">
      <c r="A406" s="693"/>
      <c r="B406" s="1032" t="s">
        <v>2402</v>
      </c>
      <c r="C406" s="1188"/>
      <c r="D406" s="731"/>
      <c r="E406" s="696"/>
      <c r="F406" s="697"/>
      <c r="G406" s="729"/>
    </row>
    <row r="407" spans="1:7">
      <c r="A407" s="693"/>
      <c r="B407" s="1032" t="s">
        <v>2401</v>
      </c>
      <c r="C407" s="1188"/>
      <c r="D407" s="731"/>
      <c r="E407" s="696"/>
      <c r="F407" s="697"/>
      <c r="G407" s="729"/>
    </row>
    <row r="408" spans="1:7">
      <c r="A408" s="693"/>
      <c r="B408" s="1032" t="s">
        <v>2400</v>
      </c>
      <c r="C408" s="1188"/>
      <c r="D408" s="731"/>
      <c r="E408" s="696"/>
      <c r="F408" s="697"/>
      <c r="G408" s="729"/>
    </row>
    <row r="409" spans="1:7">
      <c r="A409" s="693"/>
      <c r="B409" s="1032" t="s">
        <v>2399</v>
      </c>
      <c r="C409" s="1188"/>
      <c r="D409" s="731"/>
      <c r="E409" s="696"/>
      <c r="F409" s="697"/>
      <c r="G409" s="729"/>
    </row>
    <row r="410" spans="1:7">
      <c r="A410" s="693"/>
      <c r="B410" s="1032" t="s">
        <v>2367</v>
      </c>
      <c r="C410" s="1188"/>
      <c r="D410" s="731"/>
      <c r="E410" s="696"/>
      <c r="F410" s="697"/>
      <c r="G410" s="729"/>
    </row>
    <row r="411" spans="1:7">
      <c r="A411" s="693"/>
      <c r="B411" s="1032" t="s">
        <v>2398</v>
      </c>
      <c r="C411" s="1188"/>
      <c r="D411" s="731" t="s">
        <v>380</v>
      </c>
      <c r="E411" s="696">
        <v>31</v>
      </c>
      <c r="F411" s="697">
        <v>0</v>
      </c>
      <c r="G411" s="729">
        <f>E411*F411</f>
        <v>0</v>
      </c>
    </row>
    <row r="412" spans="1:7">
      <c r="A412" s="693"/>
      <c r="B412" s="1032"/>
      <c r="C412" s="1188"/>
      <c r="D412" s="731"/>
      <c r="E412" s="696"/>
      <c r="F412" s="697"/>
      <c r="G412" s="729"/>
    </row>
    <row r="413" spans="1:7">
      <c r="A413" s="693">
        <f>COUNT($A$8:A412)+1</f>
        <v>65</v>
      </c>
      <c r="B413" s="1032" t="s">
        <v>2397</v>
      </c>
      <c r="C413" s="1188"/>
      <c r="D413" s="731"/>
      <c r="E413" s="696"/>
      <c r="F413" s="697"/>
      <c r="G413" s="729"/>
    </row>
    <row r="414" spans="1:7">
      <c r="A414" s="693"/>
      <c r="B414" s="1032" t="s">
        <v>2396</v>
      </c>
      <c r="C414" s="1188"/>
      <c r="D414" s="731"/>
      <c r="E414" s="696"/>
      <c r="F414" s="697"/>
      <c r="G414" s="729"/>
    </row>
    <row r="415" spans="1:7" ht="114.75">
      <c r="A415" s="693"/>
      <c r="B415" s="1032" t="s">
        <v>2395</v>
      </c>
      <c r="C415" s="1188"/>
      <c r="D415" s="731"/>
      <c r="E415" s="696"/>
      <c r="F415" s="697"/>
      <c r="G415" s="729"/>
    </row>
    <row r="416" spans="1:7" ht="38.25">
      <c r="A416" s="693"/>
      <c r="B416" s="1032" t="s">
        <v>2394</v>
      </c>
      <c r="C416" s="1188"/>
      <c r="D416" s="731"/>
      <c r="E416" s="696"/>
      <c r="F416" s="697"/>
      <c r="G416" s="729"/>
    </row>
    <row r="417" spans="1:7">
      <c r="A417" s="693"/>
      <c r="B417" s="1032" t="s">
        <v>2393</v>
      </c>
      <c r="C417" s="1188"/>
      <c r="D417" s="731"/>
      <c r="E417" s="696"/>
      <c r="F417" s="697"/>
      <c r="G417" s="729"/>
    </row>
    <row r="418" spans="1:7">
      <c r="A418" s="693"/>
      <c r="B418" s="1032" t="s">
        <v>2367</v>
      </c>
      <c r="C418" s="1188"/>
      <c r="D418" s="731"/>
      <c r="E418" s="696"/>
      <c r="F418" s="697"/>
      <c r="G418" s="729"/>
    </row>
    <row r="419" spans="1:7">
      <c r="A419" s="693"/>
      <c r="B419" s="1032" t="s">
        <v>2375</v>
      </c>
      <c r="C419" s="1188"/>
      <c r="D419" s="731" t="s">
        <v>380</v>
      </c>
      <c r="E419" s="696">
        <v>4</v>
      </c>
      <c r="F419" s="697">
        <v>0</v>
      </c>
      <c r="G419" s="729">
        <f>E419*F419</f>
        <v>0</v>
      </c>
    </row>
    <row r="420" spans="1:7">
      <c r="A420" s="693"/>
      <c r="B420" s="1032"/>
      <c r="C420" s="1188"/>
      <c r="D420" s="731"/>
      <c r="E420" s="696"/>
      <c r="F420" s="697"/>
      <c r="G420" s="729"/>
    </row>
    <row r="421" spans="1:7">
      <c r="A421" s="693">
        <f>COUNT($A$8:A420)+1</f>
        <v>66</v>
      </c>
      <c r="B421" s="1032" t="s">
        <v>2392</v>
      </c>
      <c r="C421" s="1188"/>
      <c r="D421" s="731"/>
      <c r="E421" s="696"/>
      <c r="F421" s="697"/>
      <c r="G421" s="729"/>
    </row>
    <row r="422" spans="1:7" ht="38.25">
      <c r="A422" s="693"/>
      <c r="B422" s="1032" t="s">
        <v>2391</v>
      </c>
      <c r="C422" s="1188"/>
      <c r="D422" s="731"/>
      <c r="E422" s="696"/>
      <c r="F422" s="697"/>
      <c r="G422" s="729"/>
    </row>
    <row r="423" spans="1:7" ht="38.25">
      <c r="A423" s="693"/>
      <c r="B423" s="1032" t="s">
        <v>2390</v>
      </c>
      <c r="C423" s="1188"/>
      <c r="D423" s="731"/>
      <c r="E423" s="696"/>
      <c r="F423" s="697"/>
      <c r="G423" s="729"/>
    </row>
    <row r="424" spans="1:7" ht="25.5">
      <c r="A424" s="693"/>
      <c r="B424" s="1032" t="s">
        <v>2389</v>
      </c>
      <c r="C424" s="1188"/>
      <c r="D424" s="731"/>
      <c r="E424" s="696"/>
      <c r="F424" s="697"/>
      <c r="G424" s="729"/>
    </row>
    <row r="425" spans="1:7">
      <c r="A425" s="693"/>
      <c r="B425" s="1032" t="s">
        <v>2367</v>
      </c>
      <c r="C425" s="1188"/>
      <c r="D425" s="731"/>
      <c r="E425" s="696"/>
      <c r="F425" s="697"/>
      <c r="G425" s="729"/>
    </row>
    <row r="426" spans="1:7">
      <c r="A426" s="693"/>
      <c r="B426" s="1032" t="s">
        <v>2388</v>
      </c>
      <c r="C426" s="1188"/>
      <c r="D426" s="731" t="s">
        <v>380</v>
      </c>
      <c r="E426" s="696">
        <v>1</v>
      </c>
      <c r="F426" s="697">
        <v>0</v>
      </c>
      <c r="G426" s="729">
        <f>E426*F426</f>
        <v>0</v>
      </c>
    </row>
    <row r="427" spans="1:7" s="945" customFormat="1">
      <c r="A427" s="693"/>
      <c r="B427" s="1032"/>
      <c r="C427" s="1188"/>
      <c r="D427" s="731"/>
      <c r="E427" s="696"/>
      <c r="F427" s="697"/>
      <c r="G427" s="729"/>
    </row>
    <row r="428" spans="1:7" s="945" customFormat="1" ht="25.5">
      <c r="A428" s="693">
        <f>COUNT($A$8:A427)+1</f>
        <v>67</v>
      </c>
      <c r="B428" s="1032" t="s">
        <v>2387</v>
      </c>
      <c r="C428" s="1188"/>
      <c r="D428" s="731"/>
      <c r="E428" s="696"/>
      <c r="F428" s="697"/>
      <c r="G428" s="729"/>
    </row>
    <row r="429" spans="1:7" s="945" customFormat="1" ht="63.75">
      <c r="A429" s="693"/>
      <c r="B429" s="1032" t="s">
        <v>2386</v>
      </c>
      <c r="C429" s="1188"/>
      <c r="D429" s="731"/>
      <c r="E429" s="696"/>
      <c r="F429" s="697"/>
      <c r="G429" s="729"/>
    </row>
    <row r="430" spans="1:7" s="945" customFormat="1" ht="25.5">
      <c r="A430" s="693"/>
      <c r="B430" s="1032" t="s">
        <v>2385</v>
      </c>
      <c r="C430" s="1188"/>
      <c r="D430" s="731"/>
      <c r="E430" s="696"/>
      <c r="F430" s="697"/>
      <c r="G430" s="729"/>
    </row>
    <row r="431" spans="1:7" s="945" customFormat="1">
      <c r="A431" s="693"/>
      <c r="B431" s="1032" t="s">
        <v>2367</v>
      </c>
      <c r="C431" s="1188"/>
      <c r="D431" s="731"/>
      <c r="E431" s="696"/>
      <c r="F431" s="697"/>
      <c r="G431" s="729"/>
    </row>
    <row r="432" spans="1:7" s="945" customFormat="1">
      <c r="A432" s="693"/>
      <c r="B432" s="1032" t="s">
        <v>2375</v>
      </c>
      <c r="C432" s="1188"/>
      <c r="D432" s="731" t="s">
        <v>380</v>
      </c>
      <c r="E432" s="696">
        <v>32</v>
      </c>
      <c r="F432" s="697">
        <v>0</v>
      </c>
      <c r="G432" s="729">
        <f>E432*F432</f>
        <v>0</v>
      </c>
    </row>
    <row r="433" spans="1:7" s="945" customFormat="1">
      <c r="A433" s="693"/>
      <c r="B433" s="1032"/>
      <c r="C433" s="1188"/>
      <c r="D433" s="731"/>
      <c r="E433" s="696"/>
      <c r="F433" s="697"/>
      <c r="G433" s="729"/>
    </row>
    <row r="434" spans="1:7" s="945" customFormat="1" ht="51">
      <c r="A434" s="693">
        <f>COUNT($A$8:A433)+1</f>
        <v>68</v>
      </c>
      <c r="B434" s="1032" t="s">
        <v>2384</v>
      </c>
      <c r="C434" s="1188"/>
      <c r="D434" s="731"/>
      <c r="E434" s="696"/>
      <c r="F434" s="697"/>
      <c r="G434" s="729"/>
    </row>
    <row r="435" spans="1:7" s="945" customFormat="1" ht="25.5">
      <c r="A435" s="693"/>
      <c r="B435" s="1032" t="s">
        <v>2383</v>
      </c>
      <c r="C435" s="1188"/>
      <c r="D435" s="731"/>
      <c r="E435" s="696"/>
      <c r="F435" s="697"/>
      <c r="G435" s="729"/>
    </row>
    <row r="436" spans="1:7" s="945" customFormat="1">
      <c r="A436" s="693"/>
      <c r="B436" s="1032" t="s">
        <v>2382</v>
      </c>
      <c r="C436" s="1188"/>
      <c r="D436" s="731"/>
      <c r="E436" s="696"/>
      <c r="F436" s="697"/>
      <c r="G436" s="729"/>
    </row>
    <row r="437" spans="1:7" s="945" customFormat="1">
      <c r="A437" s="693"/>
      <c r="B437" s="1032" t="s">
        <v>2381</v>
      </c>
      <c r="C437" s="1188"/>
      <c r="D437" s="731" t="s">
        <v>380</v>
      </c>
      <c r="E437" s="696">
        <v>1</v>
      </c>
      <c r="F437" s="697">
        <v>0</v>
      </c>
      <c r="G437" s="729">
        <f>E437*F437</f>
        <v>0</v>
      </c>
    </row>
    <row r="438" spans="1:7" s="945" customFormat="1">
      <c r="A438" s="693"/>
      <c r="B438" s="1032"/>
      <c r="C438" s="1188"/>
      <c r="D438" s="731"/>
      <c r="E438" s="696"/>
      <c r="F438" s="697"/>
      <c r="G438" s="729"/>
    </row>
    <row r="439" spans="1:7" s="945" customFormat="1" ht="38.25">
      <c r="A439" s="693">
        <f>COUNT($A$8:A438)+1</f>
        <v>69</v>
      </c>
      <c r="B439" s="1032" t="s">
        <v>2380</v>
      </c>
      <c r="C439" s="1188"/>
      <c r="D439" s="731"/>
      <c r="E439" s="696"/>
      <c r="F439" s="697"/>
      <c r="G439" s="729"/>
    </row>
    <row r="440" spans="1:7" s="945" customFormat="1" ht="38.25">
      <c r="A440" s="693"/>
      <c r="B440" s="1032" t="s">
        <v>2379</v>
      </c>
      <c r="C440" s="1188"/>
      <c r="D440" s="731"/>
      <c r="E440" s="696"/>
      <c r="F440" s="697"/>
      <c r="G440" s="729"/>
    </row>
    <row r="441" spans="1:7" s="945" customFormat="1" ht="38.25">
      <c r="A441" s="693"/>
      <c r="B441" s="1032" t="s">
        <v>2378</v>
      </c>
      <c r="C441" s="1188"/>
      <c r="D441" s="731"/>
      <c r="E441" s="696"/>
      <c r="F441" s="697"/>
      <c r="G441" s="729"/>
    </row>
    <row r="442" spans="1:7" s="945" customFormat="1">
      <c r="A442" s="693"/>
      <c r="B442" s="1032" t="s">
        <v>2367</v>
      </c>
      <c r="C442" s="1188"/>
      <c r="D442" s="731"/>
      <c r="E442" s="696"/>
      <c r="F442" s="697"/>
      <c r="G442" s="729"/>
    </row>
    <row r="443" spans="1:7" s="945" customFormat="1">
      <c r="A443" s="693"/>
      <c r="B443" s="1032" t="s">
        <v>2375</v>
      </c>
      <c r="C443" s="1188"/>
      <c r="D443" s="731" t="s">
        <v>380</v>
      </c>
      <c r="E443" s="696">
        <v>2</v>
      </c>
      <c r="F443" s="697">
        <v>0</v>
      </c>
      <c r="G443" s="729">
        <f>E443*F443</f>
        <v>0</v>
      </c>
    </row>
    <row r="444" spans="1:7" s="945" customFormat="1">
      <c r="A444" s="693"/>
      <c r="B444" s="1032"/>
      <c r="C444" s="1188"/>
      <c r="D444" s="731"/>
      <c r="E444" s="696"/>
      <c r="F444" s="697"/>
      <c r="G444" s="729"/>
    </row>
    <row r="445" spans="1:7" s="945" customFormat="1">
      <c r="A445" s="693">
        <f>COUNT($A$8:A444)+1</f>
        <v>70</v>
      </c>
      <c r="B445" s="1032" t="s">
        <v>2377</v>
      </c>
      <c r="C445" s="1188"/>
      <c r="D445" s="731"/>
      <c r="E445" s="696"/>
      <c r="F445" s="697"/>
      <c r="G445" s="729"/>
    </row>
    <row r="446" spans="1:7" s="945" customFormat="1" ht="114.75">
      <c r="A446" s="693"/>
      <c r="B446" s="1032" t="s">
        <v>2376</v>
      </c>
      <c r="C446" s="1188"/>
      <c r="D446" s="731"/>
      <c r="E446" s="696"/>
      <c r="F446" s="697"/>
      <c r="G446" s="729"/>
    </row>
    <row r="447" spans="1:7" s="945" customFormat="1">
      <c r="A447" s="693"/>
      <c r="B447" s="1032" t="s">
        <v>2367</v>
      </c>
      <c r="C447" s="1188"/>
      <c r="D447" s="731"/>
      <c r="E447" s="696"/>
      <c r="F447" s="697"/>
      <c r="G447" s="729"/>
    </row>
    <row r="448" spans="1:7" s="945" customFormat="1">
      <c r="A448" s="693"/>
      <c r="B448" s="1032" t="s">
        <v>2375</v>
      </c>
      <c r="C448" s="1188"/>
      <c r="D448" s="731" t="s">
        <v>380</v>
      </c>
      <c r="E448" s="696">
        <v>4</v>
      </c>
      <c r="F448" s="697">
        <v>0</v>
      </c>
      <c r="G448" s="729">
        <f>E448*F448</f>
        <v>0</v>
      </c>
    </row>
    <row r="449" spans="1:7" s="945" customFormat="1">
      <c r="A449" s="693"/>
      <c r="B449" s="1032"/>
      <c r="C449" s="1188"/>
      <c r="D449" s="731"/>
      <c r="E449" s="696"/>
      <c r="F449" s="697"/>
      <c r="G449" s="729"/>
    </row>
    <row r="450" spans="1:7" s="945" customFormat="1" ht="63.75">
      <c r="A450" s="693">
        <f>COUNT($A$8:A449)+1</f>
        <v>71</v>
      </c>
      <c r="B450" s="1032" t="s">
        <v>2374</v>
      </c>
      <c r="C450" s="1188"/>
      <c r="D450" s="731" t="s">
        <v>380</v>
      </c>
      <c r="E450" s="696">
        <v>1</v>
      </c>
      <c r="F450" s="697">
        <v>0</v>
      </c>
      <c r="G450" s="729">
        <f>E450*F450</f>
        <v>0</v>
      </c>
    </row>
    <row r="451" spans="1:7" s="945" customFormat="1">
      <c r="A451" s="693"/>
      <c r="B451" s="1032"/>
      <c r="C451" s="1188"/>
      <c r="D451" s="731"/>
      <c r="E451" s="696"/>
      <c r="F451" s="697"/>
      <c r="G451" s="729"/>
    </row>
    <row r="452" spans="1:7" s="945" customFormat="1" ht="76.5">
      <c r="A452" s="693">
        <f>COUNT($A$8:A451)+1</f>
        <v>72</v>
      </c>
      <c r="B452" s="1032" t="s">
        <v>2373</v>
      </c>
      <c r="C452" s="1188"/>
      <c r="D452" s="731" t="s">
        <v>380</v>
      </c>
      <c r="E452" s="696">
        <v>1</v>
      </c>
      <c r="F452" s="697">
        <v>0</v>
      </c>
      <c r="G452" s="729">
        <f>E452*F452</f>
        <v>0</v>
      </c>
    </row>
    <row r="453" spans="1:7" s="945" customFormat="1">
      <c r="A453" s="693"/>
      <c r="B453" s="1032"/>
      <c r="C453" s="1188"/>
      <c r="D453" s="731"/>
      <c r="E453" s="696"/>
      <c r="F453" s="697"/>
      <c r="G453" s="729"/>
    </row>
    <row r="454" spans="1:7" s="945" customFormat="1" ht="25.5">
      <c r="A454" s="693">
        <f>COUNT($A$8:A453)+1</f>
        <v>73</v>
      </c>
      <c r="B454" s="1032" t="s">
        <v>2372</v>
      </c>
      <c r="C454" s="1188"/>
      <c r="D454" s="731"/>
      <c r="E454" s="696"/>
      <c r="F454" s="697"/>
      <c r="G454" s="729"/>
    </row>
    <row r="455" spans="1:7" s="945" customFormat="1" ht="51">
      <c r="A455" s="693"/>
      <c r="B455" s="1032" t="s">
        <v>2371</v>
      </c>
      <c r="C455" s="1188"/>
      <c r="D455" s="731"/>
      <c r="E455" s="696"/>
      <c r="F455" s="697"/>
      <c r="G455" s="729"/>
    </row>
    <row r="456" spans="1:7" s="945" customFormat="1">
      <c r="A456" s="693"/>
      <c r="B456" s="1032" t="s">
        <v>2370</v>
      </c>
      <c r="C456" s="1188"/>
      <c r="D456" s="731"/>
      <c r="E456" s="696"/>
      <c r="F456" s="697"/>
      <c r="G456" s="729"/>
    </row>
    <row r="457" spans="1:7" s="945" customFormat="1">
      <c r="A457" s="693"/>
      <c r="B457" s="1032" t="s">
        <v>2369</v>
      </c>
      <c r="C457" s="1188"/>
      <c r="D457" s="731"/>
      <c r="E457" s="696"/>
      <c r="F457" s="697"/>
      <c r="G457" s="729"/>
    </row>
    <row r="458" spans="1:7" s="945" customFormat="1" ht="25.5">
      <c r="A458" s="693"/>
      <c r="B458" s="1032" t="s">
        <v>2368</v>
      </c>
      <c r="C458" s="1188"/>
      <c r="D458" s="731"/>
      <c r="E458" s="696"/>
      <c r="F458" s="697"/>
      <c r="G458" s="729"/>
    </row>
    <row r="459" spans="1:7" s="945" customFormat="1">
      <c r="A459" s="693"/>
      <c r="B459" s="1032" t="s">
        <v>2367</v>
      </c>
      <c r="C459" s="1188"/>
      <c r="D459" s="731"/>
      <c r="E459" s="696"/>
      <c r="F459" s="697"/>
      <c r="G459" s="729"/>
    </row>
    <row r="460" spans="1:7" s="945" customFormat="1">
      <c r="A460" s="693"/>
      <c r="B460" s="1032" t="s">
        <v>2366</v>
      </c>
      <c r="C460" s="1188"/>
      <c r="D460" s="731" t="s">
        <v>380</v>
      </c>
      <c r="E460" s="696">
        <v>9</v>
      </c>
      <c r="F460" s="697">
        <v>0</v>
      </c>
      <c r="G460" s="729">
        <f>E460*F460</f>
        <v>0</v>
      </c>
    </row>
    <row r="461" spans="1:7" s="945" customFormat="1">
      <c r="A461" s="693"/>
      <c r="B461" s="1032"/>
      <c r="C461" s="1188"/>
      <c r="D461" s="731"/>
      <c r="E461" s="696"/>
      <c r="F461" s="697"/>
      <c r="G461" s="729"/>
    </row>
    <row r="462" spans="1:7" s="945" customFormat="1" ht="38.25">
      <c r="A462" s="693">
        <f>COUNT($A$8:A461)+1</f>
        <v>74</v>
      </c>
      <c r="B462" s="1032" t="s">
        <v>2365</v>
      </c>
      <c r="C462" s="1188"/>
      <c r="D462" s="731"/>
      <c r="E462" s="696"/>
      <c r="F462" s="697"/>
      <c r="G462" s="729"/>
    </row>
    <row r="463" spans="1:7" s="945" customFormat="1">
      <c r="A463" s="693"/>
      <c r="B463" s="1032" t="s">
        <v>2364</v>
      </c>
      <c r="C463" s="1188"/>
      <c r="D463" s="731" t="s">
        <v>296</v>
      </c>
      <c r="E463" s="696">
        <v>22</v>
      </c>
      <c r="F463" s="697">
        <v>0</v>
      </c>
      <c r="G463" s="729">
        <f>E463*F463</f>
        <v>0</v>
      </c>
    </row>
    <row r="464" spans="1:7" s="945" customFormat="1" ht="15.75">
      <c r="A464" s="693"/>
      <c r="B464" s="1032" t="s">
        <v>4196</v>
      </c>
      <c r="C464" s="1188"/>
      <c r="D464" s="731" t="s">
        <v>296</v>
      </c>
      <c r="E464" s="696">
        <v>5</v>
      </c>
      <c r="F464" s="697">
        <v>0</v>
      </c>
      <c r="G464" s="729">
        <f>E464*F464</f>
        <v>0</v>
      </c>
    </row>
    <row r="465" spans="1:7" s="945" customFormat="1">
      <c r="A465" s="693"/>
      <c r="B465" s="1032" t="s">
        <v>2363</v>
      </c>
      <c r="C465" s="1188"/>
      <c r="D465" s="731" t="s">
        <v>296</v>
      </c>
      <c r="E465" s="696">
        <v>1</v>
      </c>
      <c r="F465" s="697">
        <v>0</v>
      </c>
      <c r="G465" s="729">
        <f>E465*F465</f>
        <v>0</v>
      </c>
    </row>
    <row r="466" spans="1:7">
      <c r="A466" s="702"/>
      <c r="B466" s="1033"/>
      <c r="C466" s="1471"/>
      <c r="D466" s="704"/>
      <c r="E466" s="772"/>
      <c r="F466" s="773"/>
      <c r="G466" s="773"/>
    </row>
    <row r="467" spans="1:7" ht="13.5" thickBot="1">
      <c r="A467" s="707" t="s">
        <v>2362</v>
      </c>
      <c r="B467" s="708" t="s">
        <v>2361</v>
      </c>
      <c r="C467" s="1462"/>
      <c r="D467" s="709" t="s">
        <v>1424</v>
      </c>
      <c r="E467" s="710"/>
      <c r="F467" s="809"/>
      <c r="G467" s="711">
        <f>SUM(G267:G463)</f>
        <v>0</v>
      </c>
    </row>
    <row r="468" spans="1:7" ht="14.25" thickTop="1" thickBot="1">
      <c r="A468" s="1556"/>
      <c r="B468" s="1557"/>
      <c r="C468" s="1558"/>
      <c r="D468" s="765"/>
      <c r="E468" s="777"/>
      <c r="F468" s="1559"/>
      <c r="G468" s="729"/>
    </row>
    <row r="469" spans="1:7" ht="18.75" customHeight="1" thickBot="1">
      <c r="A469" s="670" t="s">
        <v>1428</v>
      </c>
      <c r="B469" s="671" t="s">
        <v>2597</v>
      </c>
      <c r="C469" s="1435"/>
      <c r="D469" s="1561" t="s">
        <v>1424</v>
      </c>
      <c r="E469" s="1037"/>
      <c r="F469" s="789"/>
      <c r="G469" s="1560">
        <f>G467+G265+G201+G109+G32</f>
        <v>0</v>
      </c>
    </row>
  </sheetData>
  <sheetProtection algorithmName="SHA-512" hashValue="5mwWPQgeuR2NbA3BW79FIrPfbjYkVpOi4NDxmdslAcGMXbzG+iS9vMn7N6Q0JlFUROzIDIG9hFEq5ION4G7B/g==" saltValue="jP0/9xMbopE1Qqz9qiaODA==" spinCount="100000" sheet="1" objects="1" scenarios="1"/>
  <mergeCells count="1">
    <mergeCell ref="E8:G8"/>
  </mergeCells>
  <pageMargins left="0.98425196850393704" right="0.59055118110236227" top="0.62992125984251968" bottom="0.78740157480314965" header="0.39370078740157483" footer="0.39370078740157483"/>
  <pageSetup paperSize="9" scale="82" fitToHeight="0" orientation="portrait" r:id="rId1"/>
  <headerFooter alignWithMargins="0"/>
  <rowBreaks count="10" manualBreakCount="10">
    <brk id="84" max="6" man="1"/>
    <brk id="109" max="16383" man="1"/>
    <brk id="183" max="6" man="1"/>
    <brk id="214" max="6" man="1"/>
    <brk id="233" max="6" man="1"/>
    <brk id="265" max="6" man="1"/>
    <brk id="300" max="16383" man="1"/>
    <brk id="334" max="6" man="1"/>
    <brk id="361" max="16383" man="1"/>
    <brk id="444"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744F0-0B85-41F2-8B6E-0EF5EDCE0467}">
  <sheetPr>
    <tabColor indexed="30"/>
    <pageSetUpPr fitToPage="1"/>
  </sheetPr>
  <dimension ref="A1:H239"/>
  <sheetViews>
    <sheetView view="pageBreakPreview" zoomScale="115" zoomScaleNormal="100" zoomScaleSheetLayoutView="115" workbookViewId="0">
      <selection activeCell="E8" sqref="E8:G8"/>
    </sheetView>
  </sheetViews>
  <sheetFormatPr defaultColWidth="8.7109375" defaultRowHeight="14.25"/>
  <cols>
    <col min="1" max="1" width="6.28515625" style="1283" customWidth="1"/>
    <col min="2" max="2" width="40.7109375" style="783" customWidth="1"/>
    <col min="3" max="3" width="12.42578125" style="783" customWidth="1"/>
    <col min="4" max="4" width="5.7109375" style="1349" customWidth="1"/>
    <col min="5" max="5" width="6.140625" style="1349" customWidth="1"/>
    <col min="6" max="6" width="9.42578125" style="1350" customWidth="1"/>
    <col min="7" max="7" width="11.42578125" style="1350" customWidth="1"/>
    <col min="8" max="8" width="7.7109375" style="1283" customWidth="1"/>
    <col min="9" max="9" width="12.7109375" style="1283" customWidth="1"/>
    <col min="10" max="10" width="7.7109375" style="1283" customWidth="1"/>
    <col min="11" max="11" width="12.7109375" style="1283" customWidth="1"/>
    <col min="12" max="12" width="13.85546875" style="1283" customWidth="1"/>
    <col min="13" max="16384" width="8.7109375" style="1283"/>
  </cols>
  <sheetData>
    <row r="1" spans="1:8">
      <c r="B1" s="1283"/>
      <c r="C1" s="1284"/>
      <c r="D1" s="1283"/>
      <c r="E1" s="1283"/>
      <c r="F1" s="1283"/>
      <c r="G1" s="1283"/>
    </row>
    <row r="2" spans="1:8">
      <c r="B2" s="1283"/>
      <c r="C2" s="1284"/>
      <c r="D2" s="1283"/>
      <c r="E2" s="1283"/>
      <c r="F2" s="1283"/>
      <c r="G2" s="1283"/>
    </row>
    <row r="3" spans="1:8">
      <c r="B3" s="1283"/>
      <c r="C3" s="1284"/>
      <c r="D3" s="1283"/>
      <c r="E3" s="1283"/>
      <c r="F3" s="1283"/>
      <c r="G3" s="1283"/>
    </row>
    <row r="4" spans="1:8">
      <c r="B4" s="1283"/>
      <c r="C4" s="1284"/>
      <c r="D4" s="1283"/>
      <c r="E4" s="1283"/>
      <c r="F4" s="1283"/>
      <c r="G4" s="1283"/>
    </row>
    <row r="5" spans="1:8">
      <c r="B5" s="1283"/>
      <c r="C5" s="1284"/>
      <c r="D5" s="1283"/>
      <c r="E5" s="1283"/>
      <c r="F5" s="1283"/>
      <c r="G5" s="1283"/>
    </row>
    <row r="6" spans="1:8">
      <c r="B6" s="1283"/>
      <c r="C6" s="1284"/>
      <c r="D6" s="1283"/>
      <c r="E6" s="1283"/>
      <c r="F6" s="1283"/>
      <c r="G6" s="1283"/>
    </row>
    <row r="7" spans="1:8">
      <c r="B7" s="1283"/>
      <c r="C7" s="1284"/>
      <c r="D7" s="1283"/>
      <c r="E7" s="1283"/>
      <c r="F7" s="1283"/>
      <c r="G7" s="1283"/>
    </row>
    <row r="8" spans="1:8" s="665" customFormat="1" ht="15" customHeight="1">
      <c r="A8" s="664"/>
      <c r="D8" s="666"/>
      <c r="E8" s="1568" t="s">
        <v>4243</v>
      </c>
      <c r="F8" s="1568"/>
      <c r="G8" s="1568"/>
    </row>
    <row r="9" spans="1:8" s="665" customFormat="1">
      <c r="A9" s="664"/>
      <c r="D9" s="666"/>
      <c r="E9" s="667"/>
      <c r="F9" s="666"/>
      <c r="G9" s="1370"/>
    </row>
    <row r="10" spans="1:8" s="665" customFormat="1" ht="63.75">
      <c r="A10" s="1285" t="s">
        <v>3564</v>
      </c>
      <c r="B10" s="1285" t="s">
        <v>3565</v>
      </c>
      <c r="C10" s="485" t="s">
        <v>4070</v>
      </c>
      <c r="D10" s="1286" t="s">
        <v>3567</v>
      </c>
      <c r="E10" s="1287" t="s">
        <v>3566</v>
      </c>
      <c r="F10" s="1288" t="s">
        <v>3568</v>
      </c>
      <c r="G10" s="1288" t="s">
        <v>3575</v>
      </c>
    </row>
    <row r="11" spans="1:8" s="665" customFormat="1" ht="13.5" thickBot="1">
      <c r="A11" s="1289"/>
      <c r="B11" s="1289"/>
      <c r="C11" s="1289"/>
      <c r="D11" s="1290"/>
      <c r="E11" s="1291"/>
      <c r="F11" s="823"/>
      <c r="G11" s="669"/>
    </row>
    <row r="12" spans="1:8" ht="18.75" customHeight="1" thickBot="1">
      <c r="A12" s="670" t="s">
        <v>1427</v>
      </c>
      <c r="B12" s="1292" t="s">
        <v>1426</v>
      </c>
      <c r="C12" s="1292"/>
      <c r="D12" s="1293"/>
      <c r="E12" s="1293"/>
      <c r="F12" s="1294"/>
      <c r="G12" s="1294"/>
    </row>
    <row r="13" spans="1:8" ht="25.5">
      <c r="A13" s="1295"/>
      <c r="B13" s="1296" t="s">
        <v>2738</v>
      </c>
      <c r="C13" s="1297"/>
      <c r="D13" s="1298"/>
      <c r="E13" s="1299"/>
      <c r="F13" s="1300"/>
      <c r="G13" s="1301"/>
      <c r="H13" s="1302"/>
    </row>
    <row r="14" spans="1:8">
      <c r="A14" s="1303"/>
      <c r="B14" s="1304" t="s">
        <v>2737</v>
      </c>
      <c r="C14" s="1305"/>
      <c r="D14" s="1306"/>
      <c r="E14" s="1306"/>
      <c r="F14" s="1307"/>
      <c r="G14" s="1308"/>
      <c r="H14" s="1302"/>
    </row>
    <row r="15" spans="1:8">
      <c r="A15" s="1309"/>
      <c r="B15" s="1310" t="s">
        <v>2736</v>
      </c>
      <c r="C15" s="1239"/>
      <c r="D15" s="752"/>
      <c r="E15" s="752"/>
      <c r="F15" s="823"/>
      <c r="G15" s="824"/>
      <c r="H15" s="1302"/>
    </row>
    <row r="16" spans="1:8" ht="25.5">
      <c r="A16" s="1311">
        <v>1</v>
      </c>
      <c r="B16" s="1312" t="s">
        <v>2735</v>
      </c>
      <c r="C16" s="1239"/>
      <c r="D16" s="731" t="s">
        <v>296</v>
      </c>
      <c r="E16" s="731">
        <v>1</v>
      </c>
      <c r="F16" s="697">
        <v>0</v>
      </c>
      <c r="G16" s="729">
        <f>F16*E16</f>
        <v>0</v>
      </c>
      <c r="H16" s="1313"/>
    </row>
    <row r="17" spans="1:8" ht="38.25">
      <c r="A17" s="1311">
        <v>2</v>
      </c>
      <c r="B17" s="1312" t="s">
        <v>2734</v>
      </c>
      <c r="C17" s="1239"/>
      <c r="D17" s="731" t="s">
        <v>296</v>
      </c>
      <c r="E17" s="731">
        <v>14</v>
      </c>
      <c r="F17" s="697">
        <v>0</v>
      </c>
      <c r="G17" s="729">
        <f t="shared" ref="G17:G19" si="0">F17*E17</f>
        <v>0</v>
      </c>
      <c r="H17" s="1313"/>
    </row>
    <row r="18" spans="1:8" ht="38.25">
      <c r="A18" s="1311">
        <v>3</v>
      </c>
      <c r="B18" s="1312" t="s">
        <v>2676</v>
      </c>
      <c r="C18" s="1239"/>
      <c r="D18" s="731" t="s">
        <v>296</v>
      </c>
      <c r="E18" s="731">
        <v>14</v>
      </c>
      <c r="F18" s="697">
        <v>0</v>
      </c>
      <c r="G18" s="729">
        <f t="shared" si="0"/>
        <v>0</v>
      </c>
      <c r="H18" s="1313"/>
    </row>
    <row r="19" spans="1:8" ht="38.25">
      <c r="A19" s="1311">
        <v>4</v>
      </c>
      <c r="B19" s="1312" t="s">
        <v>2733</v>
      </c>
      <c r="C19" s="1473"/>
      <c r="D19" s="704" t="s">
        <v>296</v>
      </c>
      <c r="E19" s="704">
        <v>2</v>
      </c>
      <c r="F19" s="705">
        <v>0</v>
      </c>
      <c r="G19" s="773">
        <f t="shared" si="0"/>
        <v>0</v>
      </c>
      <c r="H19" s="1313"/>
    </row>
    <row r="20" spans="1:8">
      <c r="A20" s="1309"/>
      <c r="B20" s="1310" t="s">
        <v>2732</v>
      </c>
      <c r="C20" s="1239"/>
      <c r="D20" s="731"/>
      <c r="E20" s="731"/>
      <c r="F20" s="697"/>
      <c r="G20" s="729"/>
      <c r="H20" s="1302"/>
    </row>
    <row r="21" spans="1:8" ht="38.25">
      <c r="A21" s="1311">
        <v>1</v>
      </c>
      <c r="B21" s="1312" t="s">
        <v>2677</v>
      </c>
      <c r="C21" s="1239"/>
      <c r="D21" s="731" t="s">
        <v>296</v>
      </c>
      <c r="E21" s="731">
        <v>4</v>
      </c>
      <c r="F21" s="697">
        <v>0</v>
      </c>
      <c r="G21" s="729">
        <f t="shared" ref="G21:G23" si="1">F21*E21</f>
        <v>0</v>
      </c>
      <c r="H21" s="1313"/>
    </row>
    <row r="22" spans="1:8" ht="38.25">
      <c r="A22" s="1311">
        <v>2</v>
      </c>
      <c r="B22" s="1312" t="s">
        <v>2695</v>
      </c>
      <c r="C22" s="1239"/>
      <c r="D22" s="731" t="s">
        <v>296</v>
      </c>
      <c r="E22" s="731">
        <v>4</v>
      </c>
      <c r="F22" s="697">
        <v>0</v>
      </c>
      <c r="G22" s="729">
        <f t="shared" si="1"/>
        <v>0</v>
      </c>
      <c r="H22" s="1313"/>
    </row>
    <row r="23" spans="1:8" ht="25.5">
      <c r="A23" s="1311">
        <v>3</v>
      </c>
      <c r="B23" s="1312" t="s">
        <v>2694</v>
      </c>
      <c r="C23" s="1473"/>
      <c r="D23" s="704" t="s">
        <v>296</v>
      </c>
      <c r="E23" s="704">
        <v>4</v>
      </c>
      <c r="F23" s="697">
        <v>0</v>
      </c>
      <c r="G23" s="773">
        <f t="shared" si="1"/>
        <v>0</v>
      </c>
      <c r="H23" s="1313"/>
    </row>
    <row r="24" spans="1:8" ht="102">
      <c r="A24" s="1309"/>
      <c r="B24" s="1310" t="s">
        <v>2731</v>
      </c>
      <c r="C24" s="1474"/>
      <c r="D24" s="1314"/>
      <c r="E24" s="1314"/>
      <c r="F24" s="1315"/>
      <c r="G24" s="1316"/>
      <c r="H24" s="1302"/>
    </row>
    <row r="25" spans="1:8">
      <c r="A25" s="1309"/>
      <c r="B25" s="1310" t="s">
        <v>2730</v>
      </c>
      <c r="C25" s="1239"/>
      <c r="D25" s="731"/>
      <c r="E25" s="731"/>
      <c r="F25" s="697"/>
      <c r="G25" s="729"/>
      <c r="H25" s="1302"/>
    </row>
    <row r="26" spans="1:8" ht="38.25">
      <c r="A26" s="1311">
        <v>1</v>
      </c>
      <c r="B26" s="1312" t="s">
        <v>2729</v>
      </c>
      <c r="C26" s="1239"/>
      <c r="D26" s="731" t="s">
        <v>296</v>
      </c>
      <c r="E26" s="731">
        <v>3</v>
      </c>
      <c r="F26" s="697">
        <v>0</v>
      </c>
      <c r="G26" s="729">
        <f t="shared" ref="G26:G27" si="2">F26*E26</f>
        <v>0</v>
      </c>
      <c r="H26" s="1313"/>
    </row>
    <row r="27" spans="1:8" ht="25.5">
      <c r="A27" s="1311">
        <v>2</v>
      </c>
      <c r="B27" s="1312" t="s">
        <v>2728</v>
      </c>
      <c r="C27" s="1473"/>
      <c r="D27" s="704" t="s">
        <v>296</v>
      </c>
      <c r="E27" s="704">
        <v>3</v>
      </c>
      <c r="F27" s="697">
        <v>0</v>
      </c>
      <c r="G27" s="773">
        <f t="shared" si="2"/>
        <v>0</v>
      </c>
      <c r="H27" s="1313"/>
    </row>
    <row r="28" spans="1:8">
      <c r="A28" s="1309"/>
      <c r="B28" s="1310" t="s">
        <v>2727</v>
      </c>
      <c r="C28" s="1474"/>
      <c r="D28" s="1314"/>
      <c r="E28" s="1314"/>
      <c r="F28" s="1315"/>
      <c r="G28" s="1316"/>
      <c r="H28" s="1302"/>
    </row>
    <row r="29" spans="1:8">
      <c r="A29" s="1309"/>
      <c r="B29" s="1310" t="s">
        <v>2726</v>
      </c>
      <c r="C29" s="1239"/>
      <c r="D29" s="731"/>
      <c r="E29" s="731"/>
      <c r="F29" s="697"/>
      <c r="G29" s="729"/>
      <c r="H29" s="1302"/>
    </row>
    <row r="30" spans="1:8" ht="38.25">
      <c r="A30" s="1311">
        <v>1</v>
      </c>
      <c r="B30" s="1317" t="s">
        <v>2725</v>
      </c>
      <c r="C30" s="1475"/>
      <c r="D30" s="1318" t="s">
        <v>296</v>
      </c>
      <c r="E30" s="1318">
        <v>1</v>
      </c>
      <c r="F30" s="697">
        <v>0</v>
      </c>
      <c r="G30" s="954">
        <f t="shared" ref="G30:G34" si="3">F30*E30</f>
        <v>0</v>
      </c>
      <c r="H30" s="1313"/>
    </row>
    <row r="31" spans="1:8" ht="38.25">
      <c r="A31" s="1311">
        <v>2</v>
      </c>
      <c r="B31" s="1312" t="s">
        <v>2714</v>
      </c>
      <c r="C31" s="1239"/>
      <c r="D31" s="731" t="s">
        <v>296</v>
      </c>
      <c r="E31" s="731">
        <v>1</v>
      </c>
      <c r="F31" s="697">
        <v>0</v>
      </c>
      <c r="G31" s="729">
        <f t="shared" si="3"/>
        <v>0</v>
      </c>
      <c r="H31" s="1313"/>
    </row>
    <row r="32" spans="1:8" ht="25.5">
      <c r="A32" s="1311">
        <v>3</v>
      </c>
      <c r="B32" s="1312" t="s">
        <v>2709</v>
      </c>
      <c r="C32" s="1239"/>
      <c r="D32" s="731" t="s">
        <v>296</v>
      </c>
      <c r="E32" s="731">
        <v>1</v>
      </c>
      <c r="F32" s="697">
        <v>0</v>
      </c>
      <c r="G32" s="729">
        <f t="shared" si="3"/>
        <v>0</v>
      </c>
      <c r="H32" s="1313"/>
    </row>
    <row r="33" spans="1:8" ht="38.25">
      <c r="A33" s="1311">
        <v>4</v>
      </c>
      <c r="B33" s="1312" t="s">
        <v>2713</v>
      </c>
      <c r="C33" s="1239"/>
      <c r="D33" s="731" t="s">
        <v>296</v>
      </c>
      <c r="E33" s="731">
        <v>2</v>
      </c>
      <c r="F33" s="697">
        <v>0</v>
      </c>
      <c r="G33" s="729">
        <f t="shared" si="3"/>
        <v>0</v>
      </c>
      <c r="H33" s="1313"/>
    </row>
    <row r="34" spans="1:8" ht="51">
      <c r="A34" s="1311">
        <v>5</v>
      </c>
      <c r="B34" s="1312" t="s">
        <v>2712</v>
      </c>
      <c r="C34" s="1473"/>
      <c r="D34" s="704" t="s">
        <v>296</v>
      </c>
      <c r="E34" s="704">
        <v>2</v>
      </c>
      <c r="F34" s="697">
        <v>0</v>
      </c>
      <c r="G34" s="773">
        <f t="shared" si="3"/>
        <v>0</v>
      </c>
      <c r="H34" s="1313"/>
    </row>
    <row r="35" spans="1:8">
      <c r="A35" s="1309"/>
      <c r="B35" s="1310" t="s">
        <v>2724</v>
      </c>
      <c r="C35" s="1239"/>
      <c r="D35" s="731"/>
      <c r="E35" s="731"/>
      <c r="F35" s="697"/>
      <c r="G35" s="729"/>
      <c r="H35" s="1302"/>
    </row>
    <row r="36" spans="1:8" ht="38.25">
      <c r="A36" s="1311">
        <v>1</v>
      </c>
      <c r="B36" s="1317" t="s">
        <v>2723</v>
      </c>
      <c r="C36" s="1475"/>
      <c r="D36" s="1318" t="s">
        <v>296</v>
      </c>
      <c r="E36" s="1318">
        <v>1</v>
      </c>
      <c r="F36" s="697">
        <v>0</v>
      </c>
      <c r="G36" s="954">
        <f t="shared" ref="G36:G40" si="4">F36*E36</f>
        <v>0</v>
      </c>
      <c r="H36" s="1313"/>
    </row>
    <row r="37" spans="1:8" ht="38.25">
      <c r="A37" s="1311">
        <v>2</v>
      </c>
      <c r="B37" s="1312" t="s">
        <v>2714</v>
      </c>
      <c r="C37" s="1239"/>
      <c r="D37" s="731" t="s">
        <v>296</v>
      </c>
      <c r="E37" s="731">
        <v>1</v>
      </c>
      <c r="F37" s="697">
        <v>0</v>
      </c>
      <c r="G37" s="729">
        <f t="shared" si="4"/>
        <v>0</v>
      </c>
      <c r="H37" s="1313"/>
    </row>
    <row r="38" spans="1:8" ht="25.5">
      <c r="A38" s="1311">
        <v>3</v>
      </c>
      <c r="B38" s="1312" t="s">
        <v>2709</v>
      </c>
      <c r="C38" s="1239"/>
      <c r="D38" s="731" t="s">
        <v>296</v>
      </c>
      <c r="E38" s="731">
        <v>1</v>
      </c>
      <c r="F38" s="697">
        <v>0</v>
      </c>
      <c r="G38" s="729">
        <f t="shared" si="4"/>
        <v>0</v>
      </c>
      <c r="H38" s="1313"/>
    </row>
    <row r="39" spans="1:8" ht="38.25">
      <c r="A39" s="1311">
        <v>4</v>
      </c>
      <c r="B39" s="1312" t="s">
        <v>2722</v>
      </c>
      <c r="C39" s="1239"/>
      <c r="D39" s="731" t="s">
        <v>296</v>
      </c>
      <c r="E39" s="731">
        <v>1</v>
      </c>
      <c r="F39" s="697">
        <v>0</v>
      </c>
      <c r="G39" s="729">
        <f t="shared" si="4"/>
        <v>0</v>
      </c>
      <c r="H39" s="1313"/>
    </row>
    <row r="40" spans="1:8" ht="38.25">
      <c r="A40" s="1311">
        <v>5</v>
      </c>
      <c r="B40" s="1312" t="s">
        <v>2721</v>
      </c>
      <c r="C40" s="1473"/>
      <c r="D40" s="704" t="s">
        <v>296</v>
      </c>
      <c r="E40" s="704">
        <v>1</v>
      </c>
      <c r="F40" s="697">
        <v>0</v>
      </c>
      <c r="G40" s="773">
        <f t="shared" si="4"/>
        <v>0</v>
      </c>
      <c r="H40" s="1313"/>
    </row>
    <row r="41" spans="1:8">
      <c r="A41" s="1309"/>
      <c r="B41" s="1310" t="s">
        <v>2720</v>
      </c>
      <c r="C41" s="1239"/>
      <c r="D41" s="731"/>
      <c r="E41" s="731"/>
      <c r="F41" s="697"/>
      <c r="G41" s="729"/>
      <c r="H41" s="1302"/>
    </row>
    <row r="42" spans="1:8" ht="51">
      <c r="A42" s="1311">
        <v>1</v>
      </c>
      <c r="B42" s="1317" t="s">
        <v>2718</v>
      </c>
      <c r="C42" s="1475"/>
      <c r="D42" s="1318" t="s">
        <v>296</v>
      </c>
      <c r="E42" s="1318">
        <v>1</v>
      </c>
      <c r="F42" s="697">
        <v>0</v>
      </c>
      <c r="G42" s="954">
        <f t="shared" ref="G42:G47" si="5">F42*E42</f>
        <v>0</v>
      </c>
      <c r="H42" s="1313"/>
    </row>
    <row r="43" spans="1:8" ht="38.25">
      <c r="A43" s="1311">
        <v>2</v>
      </c>
      <c r="B43" s="1312" t="s">
        <v>2714</v>
      </c>
      <c r="C43" s="1239"/>
      <c r="D43" s="731" t="s">
        <v>296</v>
      </c>
      <c r="E43" s="731">
        <v>1</v>
      </c>
      <c r="F43" s="697">
        <v>0</v>
      </c>
      <c r="G43" s="729">
        <f t="shared" si="5"/>
        <v>0</v>
      </c>
      <c r="H43" s="1313"/>
    </row>
    <row r="44" spans="1:8" ht="25.5">
      <c r="A44" s="1311">
        <v>3</v>
      </c>
      <c r="B44" s="1312" t="s">
        <v>2709</v>
      </c>
      <c r="C44" s="1239"/>
      <c r="D44" s="731" t="s">
        <v>296</v>
      </c>
      <c r="E44" s="731">
        <v>1</v>
      </c>
      <c r="F44" s="697">
        <v>0</v>
      </c>
      <c r="G44" s="729">
        <f t="shared" si="5"/>
        <v>0</v>
      </c>
      <c r="H44" s="1313"/>
    </row>
    <row r="45" spans="1:8" ht="38.25">
      <c r="A45" s="1311">
        <v>4</v>
      </c>
      <c r="B45" s="1312" t="s">
        <v>2717</v>
      </c>
      <c r="C45" s="1239"/>
      <c r="D45" s="731" t="s">
        <v>296</v>
      </c>
      <c r="E45" s="731">
        <v>1</v>
      </c>
      <c r="F45" s="697">
        <v>0</v>
      </c>
      <c r="G45" s="729">
        <f t="shared" si="5"/>
        <v>0</v>
      </c>
      <c r="H45" s="1313"/>
    </row>
    <row r="46" spans="1:8" ht="38.25">
      <c r="A46" s="1311">
        <v>5</v>
      </c>
      <c r="B46" s="1312" t="s">
        <v>2713</v>
      </c>
      <c r="C46" s="1239"/>
      <c r="D46" s="731" t="s">
        <v>296</v>
      </c>
      <c r="E46" s="731">
        <v>2</v>
      </c>
      <c r="F46" s="697">
        <v>0</v>
      </c>
      <c r="G46" s="729">
        <f t="shared" si="5"/>
        <v>0</v>
      </c>
      <c r="H46" s="1313"/>
    </row>
    <row r="47" spans="1:8" ht="51">
      <c r="A47" s="1311">
        <v>6</v>
      </c>
      <c r="B47" s="1312" t="s">
        <v>2712</v>
      </c>
      <c r="C47" s="1473"/>
      <c r="D47" s="704" t="s">
        <v>296</v>
      </c>
      <c r="E47" s="704">
        <v>2</v>
      </c>
      <c r="F47" s="697">
        <v>0</v>
      </c>
      <c r="G47" s="773">
        <f t="shared" si="5"/>
        <v>0</v>
      </c>
      <c r="H47" s="1313"/>
    </row>
    <row r="48" spans="1:8">
      <c r="A48" s="1309"/>
      <c r="B48" s="1310" t="s">
        <v>2719</v>
      </c>
      <c r="C48" s="1239"/>
      <c r="D48" s="731"/>
      <c r="E48" s="731"/>
      <c r="F48" s="697"/>
      <c r="G48" s="729"/>
      <c r="H48" s="1302"/>
    </row>
    <row r="49" spans="1:8" ht="51">
      <c r="A49" s="1311">
        <v>1</v>
      </c>
      <c r="B49" s="1317" t="s">
        <v>2718</v>
      </c>
      <c r="C49" s="1475"/>
      <c r="D49" s="1318" t="s">
        <v>296</v>
      </c>
      <c r="E49" s="1318">
        <v>1</v>
      </c>
      <c r="F49" s="697">
        <v>0</v>
      </c>
      <c r="G49" s="954">
        <f t="shared" ref="G49:G60" si="6">F49*E49</f>
        <v>0</v>
      </c>
      <c r="H49" s="1313"/>
    </row>
    <row r="50" spans="1:8" ht="38.25">
      <c r="A50" s="1311">
        <v>2</v>
      </c>
      <c r="B50" s="1312" t="s">
        <v>2714</v>
      </c>
      <c r="C50" s="1239"/>
      <c r="D50" s="731" t="s">
        <v>296</v>
      </c>
      <c r="E50" s="731">
        <v>1</v>
      </c>
      <c r="F50" s="697">
        <v>0</v>
      </c>
      <c r="G50" s="729">
        <f t="shared" si="6"/>
        <v>0</v>
      </c>
      <c r="H50" s="1313"/>
    </row>
    <row r="51" spans="1:8" ht="25.5">
      <c r="A51" s="1311">
        <v>3</v>
      </c>
      <c r="B51" s="1312" t="s">
        <v>2709</v>
      </c>
      <c r="C51" s="1239"/>
      <c r="D51" s="731" t="s">
        <v>296</v>
      </c>
      <c r="E51" s="731">
        <v>1</v>
      </c>
      <c r="F51" s="697">
        <v>0</v>
      </c>
      <c r="G51" s="729">
        <f t="shared" si="6"/>
        <v>0</v>
      </c>
      <c r="H51" s="1313"/>
    </row>
    <row r="52" spans="1:8" ht="38.25">
      <c r="A52" s="1311">
        <v>4</v>
      </c>
      <c r="B52" s="1312" t="s">
        <v>2717</v>
      </c>
      <c r="C52" s="1239"/>
      <c r="D52" s="731" t="s">
        <v>296</v>
      </c>
      <c r="E52" s="731">
        <v>1</v>
      </c>
      <c r="F52" s="697">
        <v>0</v>
      </c>
      <c r="G52" s="729">
        <f t="shared" si="6"/>
        <v>0</v>
      </c>
      <c r="H52" s="1313"/>
    </row>
    <row r="53" spans="1:8" ht="38.25">
      <c r="A53" s="1311">
        <v>5</v>
      </c>
      <c r="B53" s="1312" t="s">
        <v>2713</v>
      </c>
      <c r="C53" s="1239"/>
      <c r="D53" s="731" t="s">
        <v>296</v>
      </c>
      <c r="E53" s="731">
        <v>2</v>
      </c>
      <c r="F53" s="697">
        <v>0</v>
      </c>
      <c r="G53" s="729">
        <f t="shared" si="6"/>
        <v>0</v>
      </c>
      <c r="H53" s="1313"/>
    </row>
    <row r="54" spans="1:8" ht="51">
      <c r="A54" s="1311">
        <v>6</v>
      </c>
      <c r="B54" s="1312" t="s">
        <v>2712</v>
      </c>
      <c r="C54" s="1473"/>
      <c r="D54" s="704" t="s">
        <v>296</v>
      </c>
      <c r="E54" s="704">
        <v>2</v>
      </c>
      <c r="F54" s="697">
        <v>0</v>
      </c>
      <c r="G54" s="773">
        <f t="shared" si="6"/>
        <v>0</v>
      </c>
      <c r="H54" s="1313"/>
    </row>
    <row r="55" spans="1:8">
      <c r="A55" s="1309"/>
      <c r="B55" s="1310" t="s">
        <v>2716</v>
      </c>
      <c r="C55" s="1476"/>
      <c r="D55" s="1319"/>
      <c r="E55" s="1320"/>
      <c r="F55" s="1321"/>
      <c r="G55" s="1322"/>
      <c r="H55" s="1313"/>
    </row>
    <row r="56" spans="1:8" ht="38.25">
      <c r="A56" s="1311">
        <v>1</v>
      </c>
      <c r="B56" s="1317" t="s">
        <v>2715</v>
      </c>
      <c r="C56" s="1475"/>
      <c r="D56" s="1318" t="s">
        <v>296</v>
      </c>
      <c r="E56" s="1318">
        <v>1</v>
      </c>
      <c r="F56" s="697">
        <v>0</v>
      </c>
      <c r="G56" s="954">
        <f t="shared" si="6"/>
        <v>0</v>
      </c>
      <c r="H56" s="1313"/>
    </row>
    <row r="57" spans="1:8" ht="38.25">
      <c r="A57" s="1311">
        <v>2</v>
      </c>
      <c r="B57" s="1312" t="s">
        <v>2714</v>
      </c>
      <c r="C57" s="1239"/>
      <c r="D57" s="731" t="s">
        <v>296</v>
      </c>
      <c r="E57" s="731">
        <v>1</v>
      </c>
      <c r="F57" s="697">
        <v>0</v>
      </c>
      <c r="G57" s="729">
        <f t="shared" si="6"/>
        <v>0</v>
      </c>
      <c r="H57" s="1313"/>
    </row>
    <row r="58" spans="1:8" ht="25.5">
      <c r="A58" s="1311">
        <v>3</v>
      </c>
      <c r="B58" s="1312" t="s">
        <v>2709</v>
      </c>
      <c r="C58" s="1239"/>
      <c r="D58" s="731" t="s">
        <v>296</v>
      </c>
      <c r="E58" s="731">
        <v>1</v>
      </c>
      <c r="F58" s="697">
        <v>0</v>
      </c>
      <c r="G58" s="729">
        <f t="shared" si="6"/>
        <v>0</v>
      </c>
      <c r="H58" s="1313"/>
    </row>
    <row r="59" spans="1:8" ht="38.25">
      <c r="A59" s="1311">
        <v>4</v>
      </c>
      <c r="B59" s="1312" t="s">
        <v>2713</v>
      </c>
      <c r="C59" s="1239"/>
      <c r="D59" s="731" t="s">
        <v>296</v>
      </c>
      <c r="E59" s="731">
        <v>2</v>
      </c>
      <c r="F59" s="697">
        <v>0</v>
      </c>
      <c r="G59" s="729">
        <f t="shared" si="6"/>
        <v>0</v>
      </c>
      <c r="H59" s="1313"/>
    </row>
    <row r="60" spans="1:8" ht="51">
      <c r="A60" s="1311">
        <v>5</v>
      </c>
      <c r="B60" s="1312" t="s">
        <v>2712</v>
      </c>
      <c r="C60" s="1239"/>
      <c r="D60" s="731" t="s">
        <v>296</v>
      </c>
      <c r="E60" s="731">
        <v>2</v>
      </c>
      <c r="F60" s="697">
        <v>0</v>
      </c>
      <c r="G60" s="773">
        <f t="shared" si="6"/>
        <v>0</v>
      </c>
      <c r="H60" s="1313"/>
    </row>
    <row r="61" spans="1:8">
      <c r="A61" s="1309"/>
      <c r="B61" s="1310" t="s">
        <v>2711</v>
      </c>
      <c r="C61" s="1476"/>
      <c r="D61" s="1319"/>
      <c r="E61" s="1320"/>
      <c r="F61" s="1321"/>
      <c r="G61" s="1322"/>
      <c r="H61" s="1313"/>
    </row>
    <row r="62" spans="1:8" ht="51">
      <c r="A62" s="1311">
        <v>1</v>
      </c>
      <c r="B62" s="1317" t="s">
        <v>2710</v>
      </c>
      <c r="C62" s="1475"/>
      <c r="D62" s="1318" t="s">
        <v>296</v>
      </c>
      <c r="E62" s="1318">
        <v>1</v>
      </c>
      <c r="F62" s="697">
        <v>0</v>
      </c>
      <c r="G62" s="954">
        <f t="shared" ref="G62:G66" si="7">F62*E62</f>
        <v>0</v>
      </c>
      <c r="H62" s="1313"/>
    </row>
    <row r="63" spans="1:8" ht="25.5">
      <c r="A63" s="1311">
        <v>2</v>
      </c>
      <c r="B63" s="1312" t="s">
        <v>2709</v>
      </c>
      <c r="C63" s="1239"/>
      <c r="D63" s="731" t="s">
        <v>296</v>
      </c>
      <c r="E63" s="731">
        <v>1</v>
      </c>
      <c r="F63" s="697">
        <v>0</v>
      </c>
      <c r="G63" s="729">
        <f t="shared" si="7"/>
        <v>0</v>
      </c>
      <c r="H63" s="1313"/>
    </row>
    <row r="64" spans="1:8" ht="38.25">
      <c r="A64" s="1311">
        <v>3</v>
      </c>
      <c r="B64" s="1312" t="s">
        <v>2708</v>
      </c>
      <c r="C64" s="1239"/>
      <c r="D64" s="731" t="s">
        <v>296</v>
      </c>
      <c r="E64" s="731">
        <v>1</v>
      </c>
      <c r="F64" s="697">
        <v>0</v>
      </c>
      <c r="G64" s="729">
        <f t="shared" si="7"/>
        <v>0</v>
      </c>
      <c r="H64" s="1313"/>
    </row>
    <row r="65" spans="1:8" ht="51">
      <c r="A65" s="1311">
        <v>4</v>
      </c>
      <c r="B65" s="1312" t="s">
        <v>2707</v>
      </c>
      <c r="C65" s="1239"/>
      <c r="D65" s="731" t="s">
        <v>296</v>
      </c>
      <c r="E65" s="731">
        <v>1</v>
      </c>
      <c r="F65" s="697">
        <v>0</v>
      </c>
      <c r="G65" s="729">
        <f t="shared" si="7"/>
        <v>0</v>
      </c>
      <c r="H65" s="1313"/>
    </row>
    <row r="66" spans="1:8" ht="51">
      <c r="A66" s="1311">
        <v>5</v>
      </c>
      <c r="B66" s="1312" t="s">
        <v>2706</v>
      </c>
      <c r="C66" s="1239"/>
      <c r="D66" s="731" t="s">
        <v>296</v>
      </c>
      <c r="E66" s="731">
        <v>1</v>
      </c>
      <c r="F66" s="697">
        <v>0</v>
      </c>
      <c r="G66" s="773">
        <f t="shared" si="7"/>
        <v>0</v>
      </c>
      <c r="H66" s="1313"/>
    </row>
    <row r="67" spans="1:8" ht="25.5">
      <c r="A67" s="1309"/>
      <c r="B67" s="1310" t="s">
        <v>2705</v>
      </c>
      <c r="C67" s="1474"/>
      <c r="D67" s="1314"/>
      <c r="E67" s="1314"/>
      <c r="F67" s="1315"/>
      <c r="G67" s="1316"/>
      <c r="H67" s="1302"/>
    </row>
    <row r="68" spans="1:8">
      <c r="A68" s="1309"/>
      <c r="B68" s="1310" t="s">
        <v>2704</v>
      </c>
      <c r="C68" s="1239"/>
      <c r="D68" s="731"/>
      <c r="E68" s="731"/>
      <c r="F68" s="697"/>
      <c r="G68" s="729"/>
      <c r="H68" s="1302"/>
    </row>
    <row r="69" spans="1:8" ht="38.25">
      <c r="A69" s="1311">
        <v>1</v>
      </c>
      <c r="B69" s="1312" t="s">
        <v>2703</v>
      </c>
      <c r="C69" s="1239"/>
      <c r="D69" s="731" t="s">
        <v>296</v>
      </c>
      <c r="E69" s="731">
        <v>1</v>
      </c>
      <c r="F69" s="697">
        <v>0</v>
      </c>
      <c r="G69" s="729">
        <f t="shared" ref="G69:G70" si="8">F69*E69</f>
        <v>0</v>
      </c>
      <c r="H69" s="1313"/>
    </row>
    <row r="70" spans="1:8" ht="38.25">
      <c r="A70" s="1311">
        <v>2</v>
      </c>
      <c r="B70" s="1312" t="s">
        <v>2698</v>
      </c>
      <c r="C70" s="1473"/>
      <c r="D70" s="704" t="s">
        <v>296</v>
      </c>
      <c r="E70" s="704">
        <v>1</v>
      </c>
      <c r="F70" s="705">
        <v>0</v>
      </c>
      <c r="G70" s="773">
        <f t="shared" si="8"/>
        <v>0</v>
      </c>
      <c r="H70" s="1313"/>
    </row>
    <row r="71" spans="1:8">
      <c r="A71" s="1309"/>
      <c r="B71" s="1310" t="s">
        <v>2702</v>
      </c>
      <c r="C71" s="1239"/>
      <c r="D71" s="731"/>
      <c r="E71" s="731"/>
      <c r="F71" s="697"/>
      <c r="G71" s="729"/>
      <c r="H71" s="1302"/>
    </row>
    <row r="72" spans="1:8" ht="38.25">
      <c r="A72" s="1311">
        <v>1</v>
      </c>
      <c r="B72" s="1312" t="s">
        <v>2701</v>
      </c>
      <c r="C72" s="1239"/>
      <c r="D72" s="731" t="s">
        <v>296</v>
      </c>
      <c r="E72" s="731">
        <v>1</v>
      </c>
      <c r="F72" s="697">
        <v>0</v>
      </c>
      <c r="G72" s="729">
        <f t="shared" ref="G72:G73" si="9">F72*E72</f>
        <v>0</v>
      </c>
      <c r="H72" s="1313"/>
    </row>
    <row r="73" spans="1:8" ht="38.25">
      <c r="A73" s="1311">
        <v>2</v>
      </c>
      <c r="B73" s="1312" t="s">
        <v>2698</v>
      </c>
      <c r="C73" s="1473"/>
      <c r="D73" s="704" t="s">
        <v>296</v>
      </c>
      <c r="E73" s="704">
        <v>1</v>
      </c>
      <c r="F73" s="697">
        <v>0</v>
      </c>
      <c r="G73" s="773">
        <f t="shared" si="9"/>
        <v>0</v>
      </c>
      <c r="H73" s="1313"/>
    </row>
    <row r="74" spans="1:8">
      <c r="A74" s="1309"/>
      <c r="B74" s="1310" t="s">
        <v>2655</v>
      </c>
      <c r="C74" s="1476"/>
      <c r="D74" s="1319"/>
      <c r="E74" s="1320"/>
      <c r="F74" s="1321"/>
      <c r="G74" s="1322"/>
      <c r="H74" s="1313"/>
    </row>
    <row r="75" spans="1:8">
      <c r="A75" s="1309"/>
      <c r="B75" s="1310" t="s">
        <v>2700</v>
      </c>
      <c r="C75" s="1476"/>
      <c r="D75" s="1319"/>
      <c r="E75" s="1320"/>
      <c r="F75" s="1321"/>
      <c r="G75" s="1322"/>
      <c r="H75" s="1313"/>
    </row>
    <row r="76" spans="1:8">
      <c r="A76" s="1309"/>
      <c r="B76" s="1310" t="s">
        <v>2699</v>
      </c>
      <c r="C76" s="1476"/>
      <c r="D76" s="1319"/>
      <c r="E76" s="1320"/>
      <c r="F76" s="1321"/>
      <c r="G76" s="1322"/>
      <c r="H76" s="1313"/>
    </row>
    <row r="77" spans="1:8" ht="51">
      <c r="A77" s="1311">
        <v>1</v>
      </c>
      <c r="B77" s="1312" t="s">
        <v>2668</v>
      </c>
      <c r="C77" s="1239"/>
      <c r="D77" s="731" t="s">
        <v>296</v>
      </c>
      <c r="E77" s="731">
        <v>1</v>
      </c>
      <c r="F77" s="697">
        <v>0</v>
      </c>
      <c r="G77" s="729">
        <f t="shared" ref="G77:G78" si="10">F77*E77</f>
        <v>0</v>
      </c>
      <c r="H77" s="1313"/>
    </row>
    <row r="78" spans="1:8" ht="38.25">
      <c r="A78" s="1311">
        <v>2</v>
      </c>
      <c r="B78" s="1312" t="s">
        <v>2698</v>
      </c>
      <c r="C78" s="1473"/>
      <c r="D78" s="704" t="s">
        <v>296</v>
      </c>
      <c r="E78" s="704">
        <v>1</v>
      </c>
      <c r="F78" s="697">
        <v>0</v>
      </c>
      <c r="G78" s="773">
        <f t="shared" si="10"/>
        <v>0</v>
      </c>
      <c r="H78" s="1313"/>
    </row>
    <row r="79" spans="1:8">
      <c r="A79" s="1309"/>
      <c r="B79" s="1310" t="s">
        <v>2697</v>
      </c>
      <c r="C79" s="1239"/>
      <c r="D79" s="731"/>
      <c r="E79" s="731"/>
      <c r="F79" s="697"/>
      <c r="G79" s="729"/>
      <c r="H79" s="1302"/>
    </row>
    <row r="80" spans="1:8" ht="38.25">
      <c r="A80" s="1311">
        <v>1</v>
      </c>
      <c r="B80" s="1312" t="s">
        <v>2677</v>
      </c>
      <c r="C80" s="1239"/>
      <c r="D80" s="731" t="s">
        <v>296</v>
      </c>
      <c r="E80" s="731">
        <v>8</v>
      </c>
      <c r="F80" s="697">
        <v>0</v>
      </c>
      <c r="G80" s="729">
        <f t="shared" ref="G80:G83" si="11">F80*E80</f>
        <v>0</v>
      </c>
      <c r="H80" s="1313"/>
    </row>
    <row r="81" spans="1:8" ht="38.25">
      <c r="A81" s="1311">
        <v>2</v>
      </c>
      <c r="B81" s="1312" t="s">
        <v>2696</v>
      </c>
      <c r="C81" s="1239"/>
      <c r="D81" s="731" t="s">
        <v>296</v>
      </c>
      <c r="E81" s="731">
        <v>4</v>
      </c>
      <c r="F81" s="697">
        <v>0</v>
      </c>
      <c r="G81" s="729">
        <f t="shared" si="11"/>
        <v>0</v>
      </c>
      <c r="H81" s="1313"/>
    </row>
    <row r="82" spans="1:8" ht="38.25">
      <c r="A82" s="1311">
        <v>3</v>
      </c>
      <c r="B82" s="1312" t="s">
        <v>2695</v>
      </c>
      <c r="C82" s="1239"/>
      <c r="D82" s="731" t="s">
        <v>296</v>
      </c>
      <c r="E82" s="731">
        <v>4</v>
      </c>
      <c r="F82" s="697">
        <v>0</v>
      </c>
      <c r="G82" s="729">
        <f t="shared" si="11"/>
        <v>0</v>
      </c>
      <c r="H82" s="1313"/>
    </row>
    <row r="83" spans="1:8" ht="25.5">
      <c r="A83" s="1311">
        <v>4</v>
      </c>
      <c r="B83" s="1312" t="s">
        <v>2694</v>
      </c>
      <c r="C83" s="1473"/>
      <c r="D83" s="704" t="s">
        <v>296</v>
      </c>
      <c r="E83" s="704">
        <v>8</v>
      </c>
      <c r="F83" s="697">
        <v>0</v>
      </c>
      <c r="G83" s="773">
        <f t="shared" si="11"/>
        <v>0</v>
      </c>
      <c r="H83" s="1313"/>
    </row>
    <row r="84" spans="1:8" ht="25.5">
      <c r="A84" s="1323"/>
      <c r="B84" s="1324" t="s">
        <v>2693</v>
      </c>
      <c r="C84" s="1477"/>
      <c r="D84" s="1325"/>
      <c r="E84" s="1325"/>
      <c r="F84" s="715"/>
      <c r="G84" s="686"/>
      <c r="H84" s="1313"/>
    </row>
    <row r="85" spans="1:8" ht="38.25">
      <c r="A85" s="1311">
        <v>1</v>
      </c>
      <c r="B85" s="1326" t="s">
        <v>2692</v>
      </c>
      <c r="C85" s="1239"/>
      <c r="D85" s="731" t="s">
        <v>296</v>
      </c>
      <c r="E85" s="731">
        <v>5</v>
      </c>
      <c r="F85" s="697">
        <v>0</v>
      </c>
      <c r="G85" s="729">
        <f t="shared" ref="G85:G89" si="12">F85*E85</f>
        <v>0</v>
      </c>
      <c r="H85" s="1313"/>
    </row>
    <row r="86" spans="1:8" ht="38.25">
      <c r="A86" s="1311">
        <v>2</v>
      </c>
      <c r="B86" s="1326" t="s">
        <v>2691</v>
      </c>
      <c r="C86" s="1239"/>
      <c r="D86" s="731" t="s">
        <v>296</v>
      </c>
      <c r="E86" s="731">
        <v>5</v>
      </c>
      <c r="F86" s="697">
        <v>0</v>
      </c>
      <c r="G86" s="729">
        <f t="shared" si="12"/>
        <v>0</v>
      </c>
      <c r="H86" s="1313"/>
    </row>
    <row r="87" spans="1:8" ht="38.25">
      <c r="A87" s="1311">
        <v>3</v>
      </c>
      <c r="B87" s="1326" t="s">
        <v>3429</v>
      </c>
      <c r="C87" s="1239"/>
      <c r="D87" s="731" t="s">
        <v>296</v>
      </c>
      <c r="E87" s="731">
        <v>1</v>
      </c>
      <c r="F87" s="697">
        <v>0</v>
      </c>
      <c r="G87" s="729">
        <f t="shared" si="12"/>
        <v>0</v>
      </c>
      <c r="H87" s="1313"/>
    </row>
    <row r="88" spans="1:8" ht="38.25">
      <c r="A88" s="1311">
        <v>4</v>
      </c>
      <c r="B88" s="1326" t="s">
        <v>3430</v>
      </c>
      <c r="C88" s="1239"/>
      <c r="D88" s="731" t="s">
        <v>296</v>
      </c>
      <c r="E88" s="731">
        <v>1</v>
      </c>
      <c r="F88" s="697">
        <v>0</v>
      </c>
      <c r="G88" s="729">
        <f t="shared" si="12"/>
        <v>0</v>
      </c>
      <c r="H88" s="1313"/>
    </row>
    <row r="89" spans="1:8" ht="38.25">
      <c r="A89" s="1311">
        <v>5</v>
      </c>
      <c r="B89" s="1326" t="s">
        <v>2690</v>
      </c>
      <c r="C89" s="1239"/>
      <c r="D89" s="731" t="s">
        <v>296</v>
      </c>
      <c r="E89" s="731">
        <v>6</v>
      </c>
      <c r="F89" s="697">
        <v>0</v>
      </c>
      <c r="G89" s="729">
        <f t="shared" si="12"/>
        <v>0</v>
      </c>
      <c r="H89" s="1313"/>
    </row>
    <row r="90" spans="1:8">
      <c r="A90" s="1327"/>
      <c r="B90" s="1328" t="s">
        <v>1999</v>
      </c>
      <c r="C90" s="1477"/>
      <c r="D90" s="1325"/>
      <c r="E90" s="1325"/>
      <c r="F90" s="715"/>
      <c r="G90" s="686"/>
      <c r="H90" s="1302"/>
    </row>
    <row r="91" spans="1:8">
      <c r="A91" s="1309"/>
      <c r="B91" s="1310" t="s">
        <v>2689</v>
      </c>
      <c r="C91" s="1239"/>
      <c r="D91" s="731"/>
      <c r="E91" s="731"/>
      <c r="F91" s="697"/>
      <c r="G91" s="729"/>
      <c r="H91" s="1302"/>
    </row>
    <row r="92" spans="1:8" ht="25.5">
      <c r="A92" s="1311">
        <v>1</v>
      </c>
      <c r="B92" s="841" t="s">
        <v>2654</v>
      </c>
      <c r="C92" s="1239"/>
      <c r="D92" s="731" t="s">
        <v>296</v>
      </c>
      <c r="E92" s="731">
        <v>1</v>
      </c>
      <c r="F92" s="697">
        <v>0</v>
      </c>
      <c r="G92" s="729">
        <f t="shared" ref="G92:G99" si="13">F92*E92</f>
        <v>0</v>
      </c>
      <c r="H92" s="1313"/>
    </row>
    <row r="93" spans="1:8" ht="25.5">
      <c r="A93" s="1311">
        <v>2</v>
      </c>
      <c r="B93" s="841" t="s">
        <v>2653</v>
      </c>
      <c r="C93" s="1239"/>
      <c r="D93" s="731" t="s">
        <v>296</v>
      </c>
      <c r="E93" s="731">
        <v>1</v>
      </c>
      <c r="F93" s="697">
        <v>0</v>
      </c>
      <c r="G93" s="729">
        <f t="shared" si="13"/>
        <v>0</v>
      </c>
      <c r="H93" s="1313"/>
    </row>
    <row r="94" spans="1:8" ht="25.5">
      <c r="A94" s="1311">
        <v>3</v>
      </c>
      <c r="B94" s="841" t="s">
        <v>2652</v>
      </c>
      <c r="C94" s="1239"/>
      <c r="D94" s="731" t="s">
        <v>296</v>
      </c>
      <c r="E94" s="731">
        <v>1</v>
      </c>
      <c r="F94" s="697">
        <v>0</v>
      </c>
      <c r="G94" s="729">
        <f t="shared" si="13"/>
        <v>0</v>
      </c>
      <c r="H94" s="1313"/>
    </row>
    <row r="95" spans="1:8" s="945" customFormat="1" ht="38.25">
      <c r="A95" s="1311">
        <v>4</v>
      </c>
      <c r="B95" s="1312" t="s">
        <v>2651</v>
      </c>
      <c r="C95" s="1239"/>
      <c r="D95" s="731" t="s">
        <v>296</v>
      </c>
      <c r="E95" s="731">
        <v>1</v>
      </c>
      <c r="F95" s="697">
        <v>0</v>
      </c>
      <c r="G95" s="729">
        <f t="shared" si="13"/>
        <v>0</v>
      </c>
      <c r="H95" s="1313"/>
    </row>
    <row r="96" spans="1:8" s="945" customFormat="1" ht="25.5">
      <c r="A96" s="1311">
        <v>5</v>
      </c>
      <c r="B96" s="841" t="s">
        <v>2648</v>
      </c>
      <c r="C96" s="1239"/>
      <c r="D96" s="731" t="s">
        <v>296</v>
      </c>
      <c r="E96" s="731">
        <v>1</v>
      </c>
      <c r="F96" s="697">
        <v>0</v>
      </c>
      <c r="G96" s="729">
        <f t="shared" si="13"/>
        <v>0</v>
      </c>
      <c r="H96" s="1313"/>
    </row>
    <row r="97" spans="1:8" s="945" customFormat="1" ht="25.5">
      <c r="A97" s="1311">
        <v>6</v>
      </c>
      <c r="B97" s="1312" t="s">
        <v>2688</v>
      </c>
      <c r="C97" s="1239"/>
      <c r="D97" s="731" t="s">
        <v>296</v>
      </c>
      <c r="E97" s="731">
        <v>1</v>
      </c>
      <c r="F97" s="697">
        <v>0</v>
      </c>
      <c r="G97" s="729">
        <f t="shared" si="13"/>
        <v>0</v>
      </c>
      <c r="H97" s="1313"/>
    </row>
    <row r="98" spans="1:8" s="945" customFormat="1" ht="25.5">
      <c r="A98" s="1311">
        <v>7</v>
      </c>
      <c r="B98" s="1312" t="s">
        <v>2662</v>
      </c>
      <c r="C98" s="1239"/>
      <c r="D98" s="731" t="s">
        <v>380</v>
      </c>
      <c r="E98" s="731">
        <v>1</v>
      </c>
      <c r="F98" s="697">
        <v>0</v>
      </c>
      <c r="G98" s="729">
        <f t="shared" si="13"/>
        <v>0</v>
      </c>
      <c r="H98" s="1313"/>
    </row>
    <row r="99" spans="1:8" s="945" customFormat="1" ht="165.75">
      <c r="A99" s="1311">
        <v>8</v>
      </c>
      <c r="B99" s="1312" t="s">
        <v>2687</v>
      </c>
      <c r="C99" s="1473"/>
      <c r="D99" s="704" t="s">
        <v>380</v>
      </c>
      <c r="E99" s="704">
        <v>1</v>
      </c>
      <c r="F99" s="697">
        <v>0</v>
      </c>
      <c r="G99" s="773">
        <f t="shared" si="13"/>
        <v>0</v>
      </c>
      <c r="H99" s="1313"/>
    </row>
    <row r="100" spans="1:8" s="945" customFormat="1" ht="25.5">
      <c r="A100" s="1309"/>
      <c r="B100" s="1310" t="s">
        <v>2686</v>
      </c>
      <c r="C100" s="1239"/>
      <c r="D100" s="731"/>
      <c r="E100" s="731"/>
      <c r="F100" s="1329"/>
      <c r="G100" s="729"/>
      <c r="H100" s="1330"/>
    </row>
    <row r="101" spans="1:8" s="945" customFormat="1" ht="51">
      <c r="A101" s="1311">
        <v>1</v>
      </c>
      <c r="B101" s="1331" t="s">
        <v>2683</v>
      </c>
      <c r="C101" s="1239"/>
      <c r="D101" s="731" t="s">
        <v>296</v>
      </c>
      <c r="E101" s="731">
        <v>1</v>
      </c>
      <c r="F101" s="697">
        <v>0</v>
      </c>
      <c r="G101" s="729">
        <f t="shared" ref="G101:G113" si="14">F101*E101</f>
        <v>0</v>
      </c>
      <c r="H101" s="1313"/>
    </row>
    <row r="102" spans="1:8" s="945" customFormat="1" ht="25.5">
      <c r="A102" s="1311">
        <v>2</v>
      </c>
      <c r="B102" s="1312" t="s">
        <v>2654</v>
      </c>
      <c r="C102" s="1239"/>
      <c r="D102" s="731" t="s">
        <v>296</v>
      </c>
      <c r="E102" s="731">
        <v>1</v>
      </c>
      <c r="F102" s="697">
        <v>0</v>
      </c>
      <c r="G102" s="729">
        <f t="shared" si="14"/>
        <v>0</v>
      </c>
      <c r="H102" s="1313"/>
    </row>
    <row r="103" spans="1:8" s="945" customFormat="1" ht="25.5">
      <c r="A103" s="1311">
        <v>3</v>
      </c>
      <c r="B103" s="841" t="s">
        <v>2649</v>
      </c>
      <c r="C103" s="1239"/>
      <c r="D103" s="731" t="s">
        <v>296</v>
      </c>
      <c r="E103" s="731">
        <v>1</v>
      </c>
      <c r="F103" s="697">
        <v>0</v>
      </c>
      <c r="G103" s="729">
        <f t="shared" si="14"/>
        <v>0</v>
      </c>
      <c r="H103" s="1313"/>
    </row>
    <row r="104" spans="1:8" s="945" customFormat="1" ht="25.5">
      <c r="A104" s="1311">
        <v>4</v>
      </c>
      <c r="B104" s="841" t="s">
        <v>2648</v>
      </c>
      <c r="C104" s="1239"/>
      <c r="D104" s="731" t="s">
        <v>296</v>
      </c>
      <c r="E104" s="731">
        <v>1</v>
      </c>
      <c r="F104" s="697">
        <v>0</v>
      </c>
      <c r="G104" s="729">
        <f t="shared" si="14"/>
        <v>0</v>
      </c>
      <c r="H104" s="1313"/>
    </row>
    <row r="105" spans="1:8" s="945" customFormat="1" ht="38.25">
      <c r="A105" s="1311">
        <v>5</v>
      </c>
      <c r="B105" s="1312" t="s">
        <v>2647</v>
      </c>
      <c r="C105" s="1239"/>
      <c r="D105" s="731" t="s">
        <v>296</v>
      </c>
      <c r="E105" s="731">
        <v>1</v>
      </c>
      <c r="F105" s="697">
        <v>0</v>
      </c>
      <c r="G105" s="729">
        <f t="shared" si="14"/>
        <v>0</v>
      </c>
      <c r="H105" s="1313"/>
    </row>
    <row r="106" spans="1:8" s="945" customFormat="1" ht="38.25">
      <c r="A106" s="1311">
        <v>6</v>
      </c>
      <c r="B106" s="1312" t="s">
        <v>2682</v>
      </c>
      <c r="C106" s="1239"/>
      <c r="D106" s="731" t="s">
        <v>296</v>
      </c>
      <c r="E106" s="731">
        <v>2</v>
      </c>
      <c r="F106" s="697">
        <v>0</v>
      </c>
      <c r="G106" s="729">
        <f t="shared" si="14"/>
        <v>0</v>
      </c>
      <c r="H106" s="1313"/>
    </row>
    <row r="107" spans="1:8" s="945" customFormat="1" ht="38.25">
      <c r="A107" s="1311">
        <v>7</v>
      </c>
      <c r="B107" s="1312" t="s">
        <v>2681</v>
      </c>
      <c r="C107" s="1239"/>
      <c r="D107" s="731" t="s">
        <v>296</v>
      </c>
      <c r="E107" s="731">
        <v>1</v>
      </c>
      <c r="F107" s="697">
        <v>0</v>
      </c>
      <c r="G107" s="729">
        <f t="shared" si="14"/>
        <v>0</v>
      </c>
      <c r="H107" s="1313"/>
    </row>
    <row r="108" spans="1:8" s="945" customFormat="1" ht="38.25">
      <c r="A108" s="1311">
        <v>8</v>
      </c>
      <c r="B108" s="1312" t="s">
        <v>2680</v>
      </c>
      <c r="C108" s="1239"/>
      <c r="D108" s="731" t="s">
        <v>296</v>
      </c>
      <c r="E108" s="731">
        <v>2</v>
      </c>
      <c r="F108" s="697">
        <v>0</v>
      </c>
      <c r="G108" s="729">
        <f t="shared" si="14"/>
        <v>0</v>
      </c>
      <c r="H108" s="1313"/>
    </row>
    <row r="109" spans="1:8" s="945" customFormat="1" ht="25.5">
      <c r="A109" s="1311">
        <v>9</v>
      </c>
      <c r="B109" s="1312" t="s">
        <v>2679</v>
      </c>
      <c r="C109" s="1239"/>
      <c r="D109" s="731" t="s">
        <v>296</v>
      </c>
      <c r="E109" s="731">
        <v>1</v>
      </c>
      <c r="F109" s="697">
        <v>0</v>
      </c>
      <c r="G109" s="729">
        <f t="shared" si="14"/>
        <v>0</v>
      </c>
      <c r="H109" s="1313"/>
    </row>
    <row r="110" spans="1:8" s="945" customFormat="1" ht="25.5">
      <c r="A110" s="1311">
        <v>10</v>
      </c>
      <c r="B110" s="1312" t="s">
        <v>2678</v>
      </c>
      <c r="C110" s="1239"/>
      <c r="D110" s="731" t="s">
        <v>296</v>
      </c>
      <c r="E110" s="731">
        <v>1</v>
      </c>
      <c r="F110" s="697">
        <v>0</v>
      </c>
      <c r="G110" s="729">
        <f t="shared" si="14"/>
        <v>0</v>
      </c>
      <c r="H110" s="1313"/>
    </row>
    <row r="111" spans="1:8" s="945" customFormat="1" ht="38.25">
      <c r="A111" s="1311">
        <v>11</v>
      </c>
      <c r="B111" s="1312" t="s">
        <v>2677</v>
      </c>
      <c r="C111" s="1239"/>
      <c r="D111" s="731" t="s">
        <v>296</v>
      </c>
      <c r="E111" s="731">
        <v>3</v>
      </c>
      <c r="F111" s="697">
        <v>0</v>
      </c>
      <c r="G111" s="729">
        <f t="shared" si="14"/>
        <v>0</v>
      </c>
      <c r="H111" s="1313"/>
    </row>
    <row r="112" spans="1:8" s="945" customFormat="1" ht="38.25">
      <c r="A112" s="1311">
        <v>12</v>
      </c>
      <c r="B112" s="1312" t="s">
        <v>2676</v>
      </c>
      <c r="C112" s="1239"/>
      <c r="D112" s="731" t="s">
        <v>296</v>
      </c>
      <c r="E112" s="731">
        <v>3</v>
      </c>
      <c r="F112" s="697">
        <v>0</v>
      </c>
      <c r="G112" s="729">
        <f t="shared" si="14"/>
        <v>0</v>
      </c>
      <c r="H112" s="1313"/>
    </row>
    <row r="113" spans="1:8" s="945" customFormat="1" ht="25.5">
      <c r="A113" s="1311">
        <v>13</v>
      </c>
      <c r="B113" s="1312" t="s">
        <v>2675</v>
      </c>
      <c r="C113" s="1239"/>
      <c r="D113" s="731" t="s">
        <v>296</v>
      </c>
      <c r="E113" s="731">
        <v>2</v>
      </c>
      <c r="F113" s="697">
        <v>0</v>
      </c>
      <c r="G113" s="729">
        <f t="shared" si="14"/>
        <v>0</v>
      </c>
      <c r="H113" s="1313"/>
    </row>
    <row r="114" spans="1:8" s="945" customFormat="1" ht="25.5">
      <c r="A114" s="1311">
        <v>14</v>
      </c>
      <c r="B114" s="1312" t="s">
        <v>2674</v>
      </c>
      <c r="C114" s="1473"/>
      <c r="D114" s="704" t="s">
        <v>296</v>
      </c>
      <c r="E114" s="704">
        <v>4</v>
      </c>
      <c r="F114" s="705">
        <v>0</v>
      </c>
      <c r="G114" s="773">
        <f>F114*E114</f>
        <v>0</v>
      </c>
      <c r="H114" s="1313"/>
    </row>
    <row r="115" spans="1:8" s="945" customFormat="1" ht="12.75">
      <c r="A115" s="1309"/>
      <c r="B115" s="1332" t="s">
        <v>2673</v>
      </c>
      <c r="C115" s="1239"/>
      <c r="D115" s="731"/>
      <c r="E115" s="731"/>
      <c r="F115" s="697"/>
      <c r="G115" s="729"/>
      <c r="H115" s="1302"/>
    </row>
    <row r="116" spans="1:8" s="945" customFormat="1" ht="38.25">
      <c r="A116" s="1311">
        <v>15</v>
      </c>
      <c r="B116" s="1312" t="s">
        <v>2671</v>
      </c>
      <c r="C116" s="1239"/>
      <c r="D116" s="731" t="s">
        <v>296</v>
      </c>
      <c r="E116" s="731">
        <v>1</v>
      </c>
      <c r="F116" s="697">
        <v>0</v>
      </c>
      <c r="G116" s="729">
        <f t="shared" ref="G116:G117" si="15">F116*E116</f>
        <v>0</v>
      </c>
      <c r="H116" s="1313"/>
    </row>
    <row r="117" spans="1:8" s="945" customFormat="1" ht="25.5">
      <c r="A117" s="1311">
        <v>16</v>
      </c>
      <c r="B117" s="1312" t="s">
        <v>2670</v>
      </c>
      <c r="C117" s="1473"/>
      <c r="D117" s="704" t="s">
        <v>296</v>
      </c>
      <c r="E117" s="704">
        <v>1</v>
      </c>
      <c r="F117" s="697">
        <v>0</v>
      </c>
      <c r="G117" s="773">
        <f t="shared" si="15"/>
        <v>0</v>
      </c>
      <c r="H117" s="1313"/>
    </row>
    <row r="118" spans="1:8" s="945" customFormat="1" ht="12.75">
      <c r="A118" s="1309"/>
      <c r="B118" s="1332" t="s">
        <v>2672</v>
      </c>
      <c r="C118" s="1239"/>
      <c r="D118" s="731"/>
      <c r="E118" s="731"/>
      <c r="F118" s="1329"/>
      <c r="G118" s="729"/>
      <c r="H118" s="1302"/>
    </row>
    <row r="119" spans="1:8" s="945" customFormat="1" ht="38.25">
      <c r="A119" s="1311">
        <v>17</v>
      </c>
      <c r="B119" s="1312" t="s">
        <v>2671</v>
      </c>
      <c r="C119" s="1239"/>
      <c r="D119" s="731" t="s">
        <v>296</v>
      </c>
      <c r="E119" s="731">
        <v>1</v>
      </c>
      <c r="F119" s="697">
        <v>0</v>
      </c>
      <c r="G119" s="729">
        <f t="shared" ref="G119:G120" si="16">F119*E119</f>
        <v>0</v>
      </c>
      <c r="H119" s="1313"/>
    </row>
    <row r="120" spans="1:8" s="945" customFormat="1" ht="25.5">
      <c r="A120" s="1311">
        <v>18</v>
      </c>
      <c r="B120" s="1312" t="s">
        <v>2670</v>
      </c>
      <c r="C120" s="1473"/>
      <c r="D120" s="704" t="s">
        <v>296</v>
      </c>
      <c r="E120" s="704">
        <v>1</v>
      </c>
      <c r="F120" s="705">
        <v>0</v>
      </c>
      <c r="G120" s="773">
        <f t="shared" si="16"/>
        <v>0</v>
      </c>
      <c r="H120" s="1313"/>
    </row>
    <row r="121" spans="1:8" s="945" customFormat="1" ht="12.75">
      <c r="A121" s="1309"/>
      <c r="B121" s="1332" t="s">
        <v>2669</v>
      </c>
      <c r="C121" s="1239"/>
      <c r="D121" s="731"/>
      <c r="E121" s="731"/>
      <c r="F121" s="697"/>
      <c r="G121" s="729"/>
      <c r="H121" s="1302"/>
    </row>
    <row r="122" spans="1:8" s="945" customFormat="1" ht="51">
      <c r="A122" s="1311">
        <v>19</v>
      </c>
      <c r="B122" s="1312" t="s">
        <v>2668</v>
      </c>
      <c r="C122" s="1239"/>
      <c r="D122" s="731" t="s">
        <v>296</v>
      </c>
      <c r="E122" s="731">
        <v>1</v>
      </c>
      <c r="F122" s="697">
        <v>0</v>
      </c>
      <c r="G122" s="729">
        <f t="shared" ref="G122:G128" si="17">F122*E122</f>
        <v>0</v>
      </c>
      <c r="H122" s="1313"/>
    </row>
    <row r="123" spans="1:8" s="945" customFormat="1" ht="38.25">
      <c r="A123" s="1311">
        <v>20</v>
      </c>
      <c r="B123" s="1312" t="s">
        <v>2667</v>
      </c>
      <c r="C123" s="1239"/>
      <c r="D123" s="731" t="s">
        <v>296</v>
      </c>
      <c r="E123" s="731">
        <v>1</v>
      </c>
      <c r="F123" s="697">
        <v>0</v>
      </c>
      <c r="G123" s="729">
        <f t="shared" si="17"/>
        <v>0</v>
      </c>
      <c r="H123" s="1313"/>
    </row>
    <row r="124" spans="1:8" s="945" customFormat="1" ht="38.25">
      <c r="A124" s="1311">
        <v>21</v>
      </c>
      <c r="B124" s="1312" t="s">
        <v>2666</v>
      </c>
      <c r="C124" s="1239"/>
      <c r="D124" s="731" t="s">
        <v>296</v>
      </c>
      <c r="E124" s="731">
        <v>2</v>
      </c>
      <c r="F124" s="697">
        <v>0</v>
      </c>
      <c r="G124" s="729">
        <f t="shared" si="17"/>
        <v>0</v>
      </c>
      <c r="H124" s="1313"/>
    </row>
    <row r="125" spans="1:8" s="945" customFormat="1" ht="38.25">
      <c r="A125" s="1311">
        <v>22</v>
      </c>
      <c r="B125" s="1312" t="s">
        <v>2665</v>
      </c>
      <c r="C125" s="1239"/>
      <c r="D125" s="731" t="s">
        <v>296</v>
      </c>
      <c r="E125" s="731">
        <v>1</v>
      </c>
      <c r="F125" s="697">
        <v>0</v>
      </c>
      <c r="G125" s="729">
        <f t="shared" si="17"/>
        <v>0</v>
      </c>
      <c r="H125" s="1313"/>
    </row>
    <row r="126" spans="1:8" s="945" customFormat="1" ht="25.5">
      <c r="A126" s="1311">
        <v>23</v>
      </c>
      <c r="B126" s="1312" t="s">
        <v>2664</v>
      </c>
      <c r="C126" s="1239"/>
      <c r="D126" s="731" t="s">
        <v>296</v>
      </c>
      <c r="E126" s="731">
        <v>2</v>
      </c>
      <c r="F126" s="697">
        <v>0</v>
      </c>
      <c r="G126" s="729">
        <f t="shared" si="17"/>
        <v>0</v>
      </c>
      <c r="H126" s="1313"/>
    </row>
    <row r="127" spans="1:8" ht="38.25">
      <c r="A127" s="1311">
        <v>24</v>
      </c>
      <c r="B127" s="1312" t="s">
        <v>2663</v>
      </c>
      <c r="C127" s="1239"/>
      <c r="D127" s="731" t="s">
        <v>296</v>
      </c>
      <c r="E127" s="731">
        <v>2</v>
      </c>
      <c r="F127" s="697">
        <v>0</v>
      </c>
      <c r="G127" s="729">
        <f t="shared" si="17"/>
        <v>0</v>
      </c>
      <c r="H127" s="1313"/>
    </row>
    <row r="128" spans="1:8" ht="25.5">
      <c r="A128" s="1311">
        <v>25</v>
      </c>
      <c r="B128" s="1312" t="s">
        <v>2662</v>
      </c>
      <c r="C128" s="1239"/>
      <c r="D128" s="731" t="s">
        <v>380</v>
      </c>
      <c r="E128" s="731">
        <v>1</v>
      </c>
      <c r="F128" s="697">
        <v>0</v>
      </c>
      <c r="G128" s="729">
        <f t="shared" si="17"/>
        <v>0</v>
      </c>
      <c r="H128" s="1313"/>
    </row>
    <row r="129" spans="1:8" ht="63.75">
      <c r="A129" s="1311">
        <v>26</v>
      </c>
      <c r="B129" s="1312" t="s">
        <v>2661</v>
      </c>
      <c r="C129" s="1239"/>
      <c r="D129" s="731"/>
      <c r="E129" s="731"/>
      <c r="F129" s="697"/>
      <c r="G129" s="729"/>
      <c r="H129" s="1313"/>
    </row>
    <row r="130" spans="1:8" ht="25.5">
      <c r="A130" s="1311">
        <v>27</v>
      </c>
      <c r="B130" s="1312" t="s">
        <v>2660</v>
      </c>
      <c r="C130" s="1239"/>
      <c r="D130" s="731" t="s">
        <v>380</v>
      </c>
      <c r="E130" s="731">
        <v>1</v>
      </c>
      <c r="F130" s="697">
        <v>0</v>
      </c>
      <c r="G130" s="729">
        <f t="shared" ref="G130:G131" si="18">F130*E130</f>
        <v>0</v>
      </c>
      <c r="H130" s="1313"/>
    </row>
    <row r="131" spans="1:8" ht="109.5" customHeight="1">
      <c r="A131" s="1311">
        <v>28</v>
      </c>
      <c r="B131" s="1312" t="s">
        <v>2685</v>
      </c>
      <c r="C131" s="1473"/>
      <c r="D131" s="731" t="s">
        <v>380</v>
      </c>
      <c r="E131" s="704">
        <v>1</v>
      </c>
      <c r="F131" s="705">
        <v>0</v>
      </c>
      <c r="G131" s="773">
        <f t="shared" si="18"/>
        <v>0</v>
      </c>
      <c r="H131" s="1313"/>
    </row>
    <row r="132" spans="1:8" ht="25.5">
      <c r="A132" s="1309"/>
      <c r="B132" s="1310" t="s">
        <v>2684</v>
      </c>
      <c r="C132" s="1239"/>
      <c r="D132" s="731"/>
      <c r="E132" s="731"/>
      <c r="F132" s="697"/>
      <c r="G132" s="729"/>
      <c r="H132" s="1330"/>
    </row>
    <row r="133" spans="1:8" ht="51">
      <c r="A133" s="1311">
        <v>1</v>
      </c>
      <c r="B133" s="1331" t="s">
        <v>2683</v>
      </c>
      <c r="C133" s="1239"/>
      <c r="D133" s="731" t="s">
        <v>296</v>
      </c>
      <c r="E133" s="731">
        <v>1</v>
      </c>
      <c r="F133" s="697">
        <v>0</v>
      </c>
      <c r="G133" s="729">
        <f t="shared" ref="G133:G146" si="19">F133*E133</f>
        <v>0</v>
      </c>
      <c r="H133" s="1313"/>
    </row>
    <row r="134" spans="1:8" ht="25.5">
      <c r="A134" s="1311">
        <v>2</v>
      </c>
      <c r="B134" s="1312" t="s">
        <v>2654</v>
      </c>
      <c r="C134" s="1239"/>
      <c r="D134" s="731" t="s">
        <v>296</v>
      </c>
      <c r="E134" s="731">
        <v>1</v>
      </c>
      <c r="F134" s="697">
        <v>0</v>
      </c>
      <c r="G134" s="729">
        <f t="shared" si="19"/>
        <v>0</v>
      </c>
      <c r="H134" s="1313"/>
    </row>
    <row r="135" spans="1:8" ht="25.5">
      <c r="A135" s="1311">
        <v>3</v>
      </c>
      <c r="B135" s="841" t="s">
        <v>2649</v>
      </c>
      <c r="C135" s="1239"/>
      <c r="D135" s="731" t="s">
        <v>296</v>
      </c>
      <c r="E135" s="731">
        <v>1</v>
      </c>
      <c r="F135" s="697">
        <v>0</v>
      </c>
      <c r="G135" s="729">
        <f t="shared" si="19"/>
        <v>0</v>
      </c>
      <c r="H135" s="1313"/>
    </row>
    <row r="136" spans="1:8" ht="25.5">
      <c r="A136" s="1311">
        <v>4</v>
      </c>
      <c r="B136" s="841" t="s">
        <v>2648</v>
      </c>
      <c r="C136" s="1239"/>
      <c r="D136" s="731" t="s">
        <v>296</v>
      </c>
      <c r="E136" s="731">
        <v>1</v>
      </c>
      <c r="F136" s="697">
        <v>0</v>
      </c>
      <c r="G136" s="729">
        <f t="shared" si="19"/>
        <v>0</v>
      </c>
      <c r="H136" s="1313"/>
    </row>
    <row r="137" spans="1:8" ht="38.25">
      <c r="A137" s="1311">
        <v>5</v>
      </c>
      <c r="B137" s="1312" t="s">
        <v>2647</v>
      </c>
      <c r="C137" s="1239"/>
      <c r="D137" s="731" t="s">
        <v>296</v>
      </c>
      <c r="E137" s="731">
        <v>1</v>
      </c>
      <c r="F137" s="697">
        <v>0</v>
      </c>
      <c r="G137" s="729">
        <f t="shared" si="19"/>
        <v>0</v>
      </c>
      <c r="H137" s="1313"/>
    </row>
    <row r="138" spans="1:8" ht="38.25">
      <c r="A138" s="1311">
        <v>6</v>
      </c>
      <c r="B138" s="1312" t="s">
        <v>2682</v>
      </c>
      <c r="C138" s="1239"/>
      <c r="D138" s="731" t="s">
        <v>296</v>
      </c>
      <c r="E138" s="731">
        <v>2</v>
      </c>
      <c r="F138" s="697">
        <v>0</v>
      </c>
      <c r="G138" s="729">
        <f t="shared" si="19"/>
        <v>0</v>
      </c>
      <c r="H138" s="1313"/>
    </row>
    <row r="139" spans="1:8" ht="38.25">
      <c r="A139" s="1311">
        <v>7</v>
      </c>
      <c r="B139" s="1312" t="s">
        <v>2681</v>
      </c>
      <c r="C139" s="1239"/>
      <c r="D139" s="731" t="s">
        <v>296</v>
      </c>
      <c r="E139" s="731">
        <v>1</v>
      </c>
      <c r="F139" s="697">
        <v>0</v>
      </c>
      <c r="G139" s="729">
        <f t="shared" si="19"/>
        <v>0</v>
      </c>
      <c r="H139" s="1313"/>
    </row>
    <row r="140" spans="1:8" ht="38.25">
      <c r="A140" s="1311">
        <v>8</v>
      </c>
      <c r="B140" s="1312" t="s">
        <v>2680</v>
      </c>
      <c r="C140" s="1239"/>
      <c r="D140" s="731" t="s">
        <v>296</v>
      </c>
      <c r="E140" s="731">
        <v>2</v>
      </c>
      <c r="F140" s="697">
        <v>0</v>
      </c>
      <c r="G140" s="729">
        <f t="shared" si="19"/>
        <v>0</v>
      </c>
      <c r="H140" s="1313"/>
    </row>
    <row r="141" spans="1:8" ht="25.5">
      <c r="A141" s="1311">
        <v>9</v>
      </c>
      <c r="B141" s="1312" t="s">
        <v>2679</v>
      </c>
      <c r="C141" s="1239"/>
      <c r="D141" s="731" t="s">
        <v>296</v>
      </c>
      <c r="E141" s="731">
        <v>1</v>
      </c>
      <c r="F141" s="697">
        <v>0</v>
      </c>
      <c r="G141" s="729">
        <f t="shared" si="19"/>
        <v>0</v>
      </c>
      <c r="H141" s="1313"/>
    </row>
    <row r="142" spans="1:8" ht="25.5">
      <c r="A142" s="1311">
        <v>10</v>
      </c>
      <c r="B142" s="1312" t="s">
        <v>2678</v>
      </c>
      <c r="C142" s="1239"/>
      <c r="D142" s="731" t="s">
        <v>296</v>
      </c>
      <c r="E142" s="731">
        <v>1</v>
      </c>
      <c r="F142" s="697">
        <v>0</v>
      </c>
      <c r="G142" s="729">
        <f t="shared" si="19"/>
        <v>0</v>
      </c>
      <c r="H142" s="1313"/>
    </row>
    <row r="143" spans="1:8" ht="38.25">
      <c r="A143" s="1311">
        <v>11</v>
      </c>
      <c r="B143" s="1312" t="s">
        <v>2677</v>
      </c>
      <c r="C143" s="1239"/>
      <c r="D143" s="731" t="s">
        <v>296</v>
      </c>
      <c r="E143" s="731">
        <v>3</v>
      </c>
      <c r="F143" s="697">
        <v>0</v>
      </c>
      <c r="G143" s="729">
        <f t="shared" si="19"/>
        <v>0</v>
      </c>
      <c r="H143" s="1313"/>
    </row>
    <row r="144" spans="1:8" ht="38.25">
      <c r="A144" s="1311">
        <v>12</v>
      </c>
      <c r="B144" s="1312" t="s">
        <v>2676</v>
      </c>
      <c r="C144" s="1239"/>
      <c r="D144" s="731" t="s">
        <v>296</v>
      </c>
      <c r="E144" s="731">
        <v>3</v>
      </c>
      <c r="F144" s="697">
        <v>0</v>
      </c>
      <c r="G144" s="729">
        <f t="shared" si="19"/>
        <v>0</v>
      </c>
      <c r="H144" s="1313"/>
    </row>
    <row r="145" spans="1:8" ht="25.5">
      <c r="A145" s="1311">
        <v>13</v>
      </c>
      <c r="B145" s="1312" t="s">
        <v>2675</v>
      </c>
      <c r="C145" s="1239"/>
      <c r="D145" s="731" t="s">
        <v>296</v>
      </c>
      <c r="E145" s="731">
        <v>2</v>
      </c>
      <c r="F145" s="697">
        <v>0</v>
      </c>
      <c r="G145" s="729">
        <f t="shared" si="19"/>
        <v>0</v>
      </c>
      <c r="H145" s="1313"/>
    </row>
    <row r="146" spans="1:8" ht="25.5">
      <c r="A146" s="1311">
        <v>14</v>
      </c>
      <c r="B146" s="1312" t="s">
        <v>2674</v>
      </c>
      <c r="C146" s="1473"/>
      <c r="D146" s="704" t="s">
        <v>296</v>
      </c>
      <c r="E146" s="704">
        <v>4</v>
      </c>
      <c r="F146" s="705">
        <v>0</v>
      </c>
      <c r="G146" s="773">
        <f t="shared" si="19"/>
        <v>0</v>
      </c>
      <c r="H146" s="1313"/>
    </row>
    <row r="147" spans="1:8">
      <c r="A147" s="1309"/>
      <c r="B147" s="1332" t="s">
        <v>2673</v>
      </c>
      <c r="C147" s="1239"/>
      <c r="D147" s="731"/>
      <c r="E147" s="731"/>
      <c r="F147" s="697"/>
      <c r="G147" s="729"/>
      <c r="H147" s="1302"/>
    </row>
    <row r="148" spans="1:8" ht="38.25">
      <c r="A148" s="1311">
        <v>15</v>
      </c>
      <c r="B148" s="1312" t="s">
        <v>2671</v>
      </c>
      <c r="C148" s="1239"/>
      <c r="D148" s="731" t="s">
        <v>296</v>
      </c>
      <c r="E148" s="731">
        <v>1</v>
      </c>
      <c r="F148" s="697">
        <v>0</v>
      </c>
      <c r="G148" s="729">
        <f t="shared" ref="G148:G149" si="20">F148*E148</f>
        <v>0</v>
      </c>
      <c r="H148" s="1313"/>
    </row>
    <row r="149" spans="1:8" ht="25.5">
      <c r="A149" s="1311">
        <v>16</v>
      </c>
      <c r="B149" s="1312" t="s">
        <v>2670</v>
      </c>
      <c r="C149" s="1473"/>
      <c r="D149" s="704" t="s">
        <v>296</v>
      </c>
      <c r="E149" s="704">
        <v>1</v>
      </c>
      <c r="F149" s="705">
        <v>0</v>
      </c>
      <c r="G149" s="773">
        <f t="shared" si="20"/>
        <v>0</v>
      </c>
      <c r="H149" s="1313"/>
    </row>
    <row r="150" spans="1:8">
      <c r="A150" s="1309"/>
      <c r="B150" s="1332" t="s">
        <v>2672</v>
      </c>
      <c r="C150" s="1239"/>
      <c r="D150" s="731"/>
      <c r="E150" s="731"/>
      <c r="F150" s="697"/>
      <c r="G150" s="729"/>
      <c r="H150" s="1302"/>
    </row>
    <row r="151" spans="1:8" ht="38.25">
      <c r="A151" s="1311">
        <v>17</v>
      </c>
      <c r="B151" s="1312" t="s">
        <v>2671</v>
      </c>
      <c r="C151" s="1239"/>
      <c r="D151" s="731" t="s">
        <v>296</v>
      </c>
      <c r="E151" s="731">
        <v>1</v>
      </c>
      <c r="F151" s="697">
        <v>0</v>
      </c>
      <c r="G151" s="729">
        <f t="shared" ref="G151:G152" si="21">F151*E151</f>
        <v>0</v>
      </c>
      <c r="H151" s="1313"/>
    </row>
    <row r="152" spans="1:8" ht="25.5">
      <c r="A152" s="1311">
        <v>18</v>
      </c>
      <c r="B152" s="1312" t="s">
        <v>2670</v>
      </c>
      <c r="C152" s="1473"/>
      <c r="D152" s="704" t="s">
        <v>296</v>
      </c>
      <c r="E152" s="704">
        <v>1</v>
      </c>
      <c r="F152" s="697">
        <v>0</v>
      </c>
      <c r="G152" s="773">
        <f t="shared" si="21"/>
        <v>0</v>
      </c>
      <c r="H152" s="1313"/>
    </row>
    <row r="153" spans="1:8">
      <c r="A153" s="1309"/>
      <c r="B153" s="1332" t="s">
        <v>2669</v>
      </c>
      <c r="C153" s="1239"/>
      <c r="D153" s="731"/>
      <c r="E153" s="731"/>
      <c r="F153" s="697"/>
      <c r="G153" s="729"/>
      <c r="H153" s="1302"/>
    </row>
    <row r="154" spans="1:8" ht="51">
      <c r="A154" s="1311">
        <v>19</v>
      </c>
      <c r="B154" s="1312" t="s">
        <v>2668</v>
      </c>
      <c r="C154" s="1239"/>
      <c r="D154" s="731" t="s">
        <v>296</v>
      </c>
      <c r="E154" s="731">
        <v>1</v>
      </c>
      <c r="F154" s="697">
        <v>0</v>
      </c>
      <c r="G154" s="729">
        <f t="shared" ref="G154:G160" si="22">F154*E154</f>
        <v>0</v>
      </c>
      <c r="H154" s="1313"/>
    </row>
    <row r="155" spans="1:8" ht="38.25">
      <c r="A155" s="1311">
        <v>20</v>
      </c>
      <c r="B155" s="1312" t="s">
        <v>2667</v>
      </c>
      <c r="C155" s="1239"/>
      <c r="D155" s="731" t="s">
        <v>296</v>
      </c>
      <c r="E155" s="731">
        <v>1</v>
      </c>
      <c r="F155" s="697">
        <v>0</v>
      </c>
      <c r="G155" s="729">
        <f t="shared" si="22"/>
        <v>0</v>
      </c>
      <c r="H155" s="1313"/>
    </row>
    <row r="156" spans="1:8" ht="38.25">
      <c r="A156" s="1311">
        <v>21</v>
      </c>
      <c r="B156" s="1312" t="s">
        <v>2666</v>
      </c>
      <c r="C156" s="1239"/>
      <c r="D156" s="731" t="s">
        <v>296</v>
      </c>
      <c r="E156" s="731">
        <v>2</v>
      </c>
      <c r="F156" s="697">
        <v>0</v>
      </c>
      <c r="G156" s="729">
        <f t="shared" si="22"/>
        <v>0</v>
      </c>
      <c r="H156" s="1313"/>
    </row>
    <row r="157" spans="1:8" ht="38.25">
      <c r="A157" s="1311">
        <v>22</v>
      </c>
      <c r="B157" s="1312" t="s">
        <v>2665</v>
      </c>
      <c r="C157" s="1239"/>
      <c r="D157" s="731" t="s">
        <v>296</v>
      </c>
      <c r="E157" s="731">
        <v>1</v>
      </c>
      <c r="F157" s="697">
        <v>0</v>
      </c>
      <c r="G157" s="729">
        <f t="shared" si="22"/>
        <v>0</v>
      </c>
      <c r="H157" s="1313"/>
    </row>
    <row r="158" spans="1:8" ht="25.5">
      <c r="A158" s="1311">
        <v>23</v>
      </c>
      <c r="B158" s="1312" t="s">
        <v>2664</v>
      </c>
      <c r="C158" s="1239"/>
      <c r="D158" s="731" t="s">
        <v>296</v>
      </c>
      <c r="E158" s="731">
        <v>2</v>
      </c>
      <c r="F158" s="697">
        <v>0</v>
      </c>
      <c r="G158" s="729">
        <f t="shared" si="22"/>
        <v>0</v>
      </c>
      <c r="H158" s="1313"/>
    </row>
    <row r="159" spans="1:8" ht="38.25">
      <c r="A159" s="1311">
        <v>24</v>
      </c>
      <c r="B159" s="1312" t="s">
        <v>2663</v>
      </c>
      <c r="C159" s="1239"/>
      <c r="D159" s="731" t="s">
        <v>296</v>
      </c>
      <c r="E159" s="731">
        <v>2</v>
      </c>
      <c r="F159" s="697">
        <v>0</v>
      </c>
      <c r="G159" s="729">
        <f t="shared" si="22"/>
        <v>0</v>
      </c>
      <c r="H159" s="1313"/>
    </row>
    <row r="160" spans="1:8" ht="25.5">
      <c r="A160" s="1311">
        <v>25</v>
      </c>
      <c r="B160" s="1312" t="s">
        <v>2662</v>
      </c>
      <c r="C160" s="1239"/>
      <c r="D160" s="731" t="s">
        <v>380</v>
      </c>
      <c r="E160" s="731">
        <v>1</v>
      </c>
      <c r="F160" s="697">
        <v>0</v>
      </c>
      <c r="G160" s="729">
        <f t="shared" si="22"/>
        <v>0</v>
      </c>
      <c r="H160" s="1313"/>
    </row>
    <row r="161" spans="1:8" ht="63.75">
      <c r="A161" s="1311">
        <v>26</v>
      </c>
      <c r="B161" s="1312" t="s">
        <v>2661</v>
      </c>
      <c r="C161" s="1239"/>
      <c r="D161" s="731"/>
      <c r="E161" s="731"/>
      <c r="F161" s="697"/>
      <c r="G161" s="729"/>
      <c r="H161" s="1313"/>
    </row>
    <row r="162" spans="1:8" ht="25.5">
      <c r="A162" s="1311">
        <v>27</v>
      </c>
      <c r="B162" s="1312" t="s">
        <v>2660</v>
      </c>
      <c r="C162" s="1239"/>
      <c r="D162" s="731" t="s">
        <v>380</v>
      </c>
      <c r="E162" s="731">
        <v>1</v>
      </c>
      <c r="F162" s="697">
        <v>0</v>
      </c>
      <c r="G162" s="729">
        <f t="shared" ref="G162:G163" si="23">F162*E162</f>
        <v>0</v>
      </c>
      <c r="H162" s="1313"/>
    </row>
    <row r="163" spans="1:8" ht="126.75" customHeight="1">
      <c r="A163" s="1311">
        <v>28</v>
      </c>
      <c r="B163" s="1312" t="s">
        <v>2659</v>
      </c>
      <c r="C163" s="1473"/>
      <c r="D163" s="704" t="s">
        <v>380</v>
      </c>
      <c r="E163" s="704">
        <v>1</v>
      </c>
      <c r="F163" s="697">
        <v>0</v>
      </c>
      <c r="G163" s="773">
        <f t="shared" si="23"/>
        <v>0</v>
      </c>
      <c r="H163" s="1313"/>
    </row>
    <row r="164" spans="1:8">
      <c r="A164" s="1323"/>
      <c r="B164" s="1324" t="s">
        <v>2658</v>
      </c>
      <c r="C164" s="1477"/>
      <c r="D164" s="1325"/>
      <c r="E164" s="1325"/>
      <c r="F164" s="715"/>
      <c r="G164" s="686"/>
      <c r="H164" s="1302"/>
    </row>
    <row r="165" spans="1:8" ht="14.25" customHeight="1">
      <c r="A165" s="1309"/>
      <c r="B165" s="1310" t="s">
        <v>2657</v>
      </c>
      <c r="C165" s="1476"/>
      <c r="D165" s="1319"/>
      <c r="E165" s="1320"/>
      <c r="F165" s="1321"/>
      <c r="G165" s="1322"/>
      <c r="H165" s="1313"/>
    </row>
    <row r="166" spans="1:8" ht="38.25">
      <c r="A166" s="1311">
        <v>1</v>
      </c>
      <c r="B166" s="1312" t="s">
        <v>2656</v>
      </c>
      <c r="C166" s="1239"/>
      <c r="D166" s="731" t="s">
        <v>296</v>
      </c>
      <c r="E166" s="731">
        <v>1</v>
      </c>
      <c r="F166" s="697">
        <v>0</v>
      </c>
      <c r="G166" s="729">
        <f t="shared" ref="G166:G174" si="24">F166*E166</f>
        <v>0</v>
      </c>
      <c r="H166" s="1313"/>
    </row>
    <row r="167" spans="1:8" ht="25.5">
      <c r="A167" s="1311">
        <v>2</v>
      </c>
      <c r="B167" s="1312" t="s">
        <v>2654</v>
      </c>
      <c r="C167" s="1239"/>
      <c r="D167" s="731" t="s">
        <v>296</v>
      </c>
      <c r="E167" s="731">
        <v>2</v>
      </c>
      <c r="F167" s="697">
        <v>0</v>
      </c>
      <c r="G167" s="729">
        <f t="shared" si="24"/>
        <v>0</v>
      </c>
      <c r="H167" s="1313"/>
    </row>
    <row r="168" spans="1:8" ht="25.5">
      <c r="A168" s="1311">
        <v>3</v>
      </c>
      <c r="B168" s="1312" t="s">
        <v>2653</v>
      </c>
      <c r="C168" s="1239"/>
      <c r="D168" s="731" t="s">
        <v>296</v>
      </c>
      <c r="E168" s="731">
        <v>2</v>
      </c>
      <c r="F168" s="697">
        <v>0</v>
      </c>
      <c r="G168" s="729">
        <f t="shared" si="24"/>
        <v>0</v>
      </c>
      <c r="H168" s="1313"/>
    </row>
    <row r="169" spans="1:8" ht="25.5">
      <c r="A169" s="1311">
        <v>4</v>
      </c>
      <c r="B169" s="1312" t="s">
        <v>2652</v>
      </c>
      <c r="C169" s="1239"/>
      <c r="D169" s="731" t="s">
        <v>296</v>
      </c>
      <c r="E169" s="731">
        <v>1</v>
      </c>
      <c r="F169" s="697">
        <v>0</v>
      </c>
      <c r="G169" s="729">
        <f t="shared" si="24"/>
        <v>0</v>
      </c>
      <c r="H169" s="1313"/>
    </row>
    <row r="170" spans="1:8" ht="38.25">
      <c r="A170" s="1311">
        <v>5</v>
      </c>
      <c r="B170" s="1312" t="s">
        <v>2651</v>
      </c>
      <c r="C170" s="1239"/>
      <c r="D170" s="731" t="s">
        <v>296</v>
      </c>
      <c r="E170" s="731">
        <v>2</v>
      </c>
      <c r="F170" s="697">
        <v>0</v>
      </c>
      <c r="G170" s="729">
        <f t="shared" si="24"/>
        <v>0</v>
      </c>
      <c r="H170" s="1313"/>
    </row>
    <row r="171" spans="1:8" ht="38.25">
      <c r="A171" s="1311">
        <v>6</v>
      </c>
      <c r="B171" s="1312" t="s">
        <v>2650</v>
      </c>
      <c r="C171" s="1239"/>
      <c r="D171" s="731" t="s">
        <v>296</v>
      </c>
      <c r="E171" s="731">
        <v>7</v>
      </c>
      <c r="F171" s="697">
        <v>0</v>
      </c>
      <c r="G171" s="729">
        <f t="shared" si="24"/>
        <v>0</v>
      </c>
      <c r="H171" s="1313"/>
    </row>
    <row r="172" spans="1:8" ht="25.5">
      <c r="A172" s="1311">
        <v>7</v>
      </c>
      <c r="B172" s="1312" t="s">
        <v>2649</v>
      </c>
      <c r="C172" s="1239"/>
      <c r="D172" s="731" t="s">
        <v>296</v>
      </c>
      <c r="E172" s="731">
        <v>3</v>
      </c>
      <c r="F172" s="697">
        <v>0</v>
      </c>
      <c r="G172" s="729">
        <f t="shared" si="24"/>
        <v>0</v>
      </c>
      <c r="H172" s="1313"/>
    </row>
    <row r="173" spans="1:8" ht="25.5">
      <c r="A173" s="1311">
        <v>8</v>
      </c>
      <c r="B173" s="1312" t="s">
        <v>2648</v>
      </c>
      <c r="C173" s="1239"/>
      <c r="D173" s="731" t="s">
        <v>296</v>
      </c>
      <c r="E173" s="731">
        <v>5</v>
      </c>
      <c r="F173" s="697">
        <v>0</v>
      </c>
      <c r="G173" s="729">
        <f t="shared" si="24"/>
        <v>0</v>
      </c>
      <c r="H173" s="1313"/>
    </row>
    <row r="174" spans="1:8" ht="38.25">
      <c r="A174" s="1311">
        <v>9</v>
      </c>
      <c r="B174" s="1312" t="s">
        <v>2647</v>
      </c>
      <c r="C174" s="1239"/>
      <c r="D174" s="731" t="s">
        <v>296</v>
      </c>
      <c r="E174" s="731">
        <v>1</v>
      </c>
      <c r="F174" s="697">
        <v>0</v>
      </c>
      <c r="G174" s="773">
        <f t="shared" si="24"/>
        <v>0</v>
      </c>
      <c r="H174" s="1313"/>
    </row>
    <row r="175" spans="1:8">
      <c r="A175" s="1309"/>
      <c r="B175" s="1310" t="s">
        <v>2655</v>
      </c>
      <c r="C175" s="1476"/>
      <c r="D175" s="1319"/>
      <c r="E175" s="1320"/>
      <c r="F175" s="1321"/>
      <c r="G175" s="1322"/>
      <c r="H175" s="1313"/>
    </row>
    <row r="176" spans="1:8" ht="25.5">
      <c r="A176" s="1311">
        <v>1</v>
      </c>
      <c r="B176" s="1312" t="s">
        <v>2654</v>
      </c>
      <c r="C176" s="1239"/>
      <c r="D176" s="731" t="s">
        <v>296</v>
      </c>
      <c r="E176" s="731">
        <v>1</v>
      </c>
      <c r="F176" s="697">
        <v>0</v>
      </c>
      <c r="G176" s="729">
        <f t="shared" ref="G176:G193" si="25">F176*E176</f>
        <v>0</v>
      </c>
      <c r="H176" s="1313"/>
    </row>
    <row r="177" spans="1:8" ht="25.5">
      <c r="A177" s="1311">
        <v>2</v>
      </c>
      <c r="B177" s="1312" t="s">
        <v>2653</v>
      </c>
      <c r="C177" s="1239"/>
      <c r="D177" s="731" t="s">
        <v>296</v>
      </c>
      <c r="E177" s="731">
        <v>1</v>
      </c>
      <c r="F177" s="697">
        <v>0</v>
      </c>
      <c r="G177" s="729">
        <f t="shared" si="25"/>
        <v>0</v>
      </c>
      <c r="H177" s="1313"/>
    </row>
    <row r="178" spans="1:8" ht="25.5">
      <c r="A178" s="1311">
        <v>3</v>
      </c>
      <c r="B178" s="1312" t="s">
        <v>2652</v>
      </c>
      <c r="C178" s="1239"/>
      <c r="D178" s="731" t="s">
        <v>296</v>
      </c>
      <c r="E178" s="731">
        <v>1</v>
      </c>
      <c r="F178" s="697">
        <v>0</v>
      </c>
      <c r="G178" s="729">
        <f t="shared" si="25"/>
        <v>0</v>
      </c>
      <c r="H178" s="1313"/>
    </row>
    <row r="179" spans="1:8" ht="38.25">
      <c r="A179" s="1311">
        <v>4</v>
      </c>
      <c r="B179" s="1312" t="s">
        <v>2651</v>
      </c>
      <c r="C179" s="1239"/>
      <c r="D179" s="731" t="s">
        <v>296</v>
      </c>
      <c r="E179" s="731">
        <v>2</v>
      </c>
      <c r="F179" s="697">
        <v>0</v>
      </c>
      <c r="G179" s="729">
        <f t="shared" si="25"/>
        <v>0</v>
      </c>
      <c r="H179" s="1313"/>
    </row>
    <row r="180" spans="1:8" ht="38.25">
      <c r="A180" s="1311">
        <v>5</v>
      </c>
      <c r="B180" s="1312" t="s">
        <v>2650</v>
      </c>
      <c r="C180" s="1239"/>
      <c r="D180" s="731" t="s">
        <v>296</v>
      </c>
      <c r="E180" s="731">
        <v>1</v>
      </c>
      <c r="F180" s="697">
        <v>0</v>
      </c>
      <c r="G180" s="729">
        <f t="shared" si="25"/>
        <v>0</v>
      </c>
      <c r="H180" s="1313"/>
    </row>
    <row r="181" spans="1:8" ht="25.5">
      <c r="A181" s="1311">
        <v>6</v>
      </c>
      <c r="B181" s="1312" t="s">
        <v>2649</v>
      </c>
      <c r="C181" s="1239"/>
      <c r="D181" s="731" t="s">
        <v>296</v>
      </c>
      <c r="E181" s="731">
        <v>1</v>
      </c>
      <c r="F181" s="697">
        <v>0</v>
      </c>
      <c r="G181" s="729">
        <f t="shared" si="25"/>
        <v>0</v>
      </c>
      <c r="H181" s="1313"/>
    </row>
    <row r="182" spans="1:8" ht="25.5">
      <c r="A182" s="1311">
        <v>7</v>
      </c>
      <c r="B182" s="1312" t="s">
        <v>2648</v>
      </c>
      <c r="C182" s="1239"/>
      <c r="D182" s="731" t="s">
        <v>296</v>
      </c>
      <c r="E182" s="731">
        <v>2</v>
      </c>
      <c r="F182" s="697">
        <v>0</v>
      </c>
      <c r="G182" s="729">
        <f t="shared" si="25"/>
        <v>0</v>
      </c>
      <c r="H182" s="1313"/>
    </row>
    <row r="183" spans="1:8" ht="38.25">
      <c r="A183" s="1311">
        <v>8</v>
      </c>
      <c r="B183" s="1312" t="s">
        <v>2647</v>
      </c>
      <c r="C183" s="1239"/>
      <c r="D183" s="731" t="s">
        <v>296</v>
      </c>
      <c r="E183" s="731">
        <v>1</v>
      </c>
      <c r="F183" s="697">
        <v>0</v>
      </c>
      <c r="G183" s="729">
        <f t="shared" si="25"/>
        <v>0</v>
      </c>
      <c r="H183" s="1313"/>
    </row>
    <row r="184" spans="1:8" ht="51">
      <c r="A184" s="1311">
        <v>9</v>
      </c>
      <c r="B184" s="1312" t="s">
        <v>2646</v>
      </c>
      <c r="C184" s="1239"/>
      <c r="D184" s="731" t="s">
        <v>296</v>
      </c>
      <c r="E184" s="731">
        <v>1</v>
      </c>
      <c r="F184" s="697">
        <v>0</v>
      </c>
      <c r="G184" s="729">
        <f t="shared" si="25"/>
        <v>0</v>
      </c>
      <c r="H184" s="1313"/>
    </row>
    <row r="185" spans="1:8" ht="51">
      <c r="A185" s="1311">
        <v>10</v>
      </c>
      <c r="B185" s="1312" t="s">
        <v>2615</v>
      </c>
      <c r="C185" s="1239"/>
      <c r="D185" s="731" t="s">
        <v>296</v>
      </c>
      <c r="E185" s="731">
        <v>3</v>
      </c>
      <c r="F185" s="697">
        <v>0</v>
      </c>
      <c r="G185" s="729">
        <f t="shared" si="25"/>
        <v>0</v>
      </c>
      <c r="H185" s="1313"/>
    </row>
    <row r="186" spans="1:8" ht="38.25">
      <c r="A186" s="1311">
        <v>11</v>
      </c>
      <c r="B186" s="1312" t="s">
        <v>2645</v>
      </c>
      <c r="C186" s="1239"/>
      <c r="D186" s="731" t="s">
        <v>296</v>
      </c>
      <c r="E186" s="731">
        <v>1</v>
      </c>
      <c r="F186" s="697">
        <v>0</v>
      </c>
      <c r="G186" s="729">
        <f t="shared" si="25"/>
        <v>0</v>
      </c>
      <c r="H186" s="1313"/>
    </row>
    <row r="187" spans="1:8" ht="51">
      <c r="A187" s="1311">
        <v>12</v>
      </c>
      <c r="B187" s="1312" t="s">
        <v>2644</v>
      </c>
      <c r="C187" s="1239"/>
      <c r="D187" s="731" t="s">
        <v>296</v>
      </c>
      <c r="E187" s="731">
        <v>5</v>
      </c>
      <c r="F187" s="697">
        <v>0</v>
      </c>
      <c r="G187" s="729">
        <f t="shared" si="25"/>
        <v>0</v>
      </c>
      <c r="H187" s="1313"/>
    </row>
    <row r="188" spans="1:8" ht="38.25">
      <c r="A188" s="1311">
        <v>13</v>
      </c>
      <c r="B188" s="1312" t="s">
        <v>2643</v>
      </c>
      <c r="C188" s="1239"/>
      <c r="D188" s="731" t="s">
        <v>296</v>
      </c>
      <c r="E188" s="731">
        <v>15</v>
      </c>
      <c r="F188" s="697">
        <v>0</v>
      </c>
      <c r="G188" s="729">
        <f t="shared" si="25"/>
        <v>0</v>
      </c>
      <c r="H188" s="1313"/>
    </row>
    <row r="189" spans="1:8" ht="127.5">
      <c r="A189" s="1311">
        <v>14</v>
      </c>
      <c r="B189" s="1312" t="s">
        <v>2642</v>
      </c>
      <c r="C189" s="1239"/>
      <c r="D189" s="731" t="s">
        <v>380</v>
      </c>
      <c r="E189" s="731">
        <v>1</v>
      </c>
      <c r="F189" s="697">
        <v>0</v>
      </c>
      <c r="G189" s="729">
        <f t="shared" si="25"/>
        <v>0</v>
      </c>
      <c r="H189" s="1313"/>
    </row>
    <row r="190" spans="1:8" ht="127.5">
      <c r="A190" s="1311">
        <v>15</v>
      </c>
      <c r="B190" s="1312" t="s">
        <v>2641</v>
      </c>
      <c r="C190" s="1239"/>
      <c r="D190" s="731" t="s">
        <v>380</v>
      </c>
      <c r="E190" s="731">
        <v>1</v>
      </c>
      <c r="F190" s="697">
        <v>0</v>
      </c>
      <c r="G190" s="729">
        <f t="shared" si="25"/>
        <v>0</v>
      </c>
      <c r="H190" s="1313"/>
    </row>
    <row r="191" spans="1:8" ht="38.25">
      <c r="A191" s="1311">
        <v>16</v>
      </c>
      <c r="B191" s="1312" t="s">
        <v>2640</v>
      </c>
      <c r="C191" s="1239"/>
      <c r="D191" s="731" t="s">
        <v>380</v>
      </c>
      <c r="E191" s="731">
        <v>1</v>
      </c>
      <c r="F191" s="697">
        <v>0</v>
      </c>
      <c r="G191" s="729">
        <f t="shared" si="25"/>
        <v>0</v>
      </c>
      <c r="H191" s="1313"/>
    </row>
    <row r="192" spans="1:8" ht="38.25">
      <c r="A192" s="1311">
        <v>17</v>
      </c>
      <c r="B192" s="1312" t="s">
        <v>2640</v>
      </c>
      <c r="C192" s="1239"/>
      <c r="D192" s="731" t="s">
        <v>380</v>
      </c>
      <c r="E192" s="731">
        <v>1</v>
      </c>
      <c r="F192" s="697">
        <v>0</v>
      </c>
      <c r="G192" s="729">
        <f t="shared" si="25"/>
        <v>0</v>
      </c>
      <c r="H192" s="1313"/>
    </row>
    <row r="193" spans="1:8" ht="204">
      <c r="A193" s="1311">
        <v>18</v>
      </c>
      <c r="B193" s="1312" t="s">
        <v>2639</v>
      </c>
      <c r="C193" s="1473"/>
      <c r="D193" s="731" t="s">
        <v>380</v>
      </c>
      <c r="E193" s="704">
        <v>1</v>
      </c>
      <c r="F193" s="705">
        <v>0</v>
      </c>
      <c r="G193" s="773">
        <f t="shared" si="25"/>
        <v>0</v>
      </c>
      <c r="H193" s="1313"/>
    </row>
    <row r="194" spans="1:8">
      <c r="A194" s="1309"/>
      <c r="B194" s="1333" t="s">
        <v>2638</v>
      </c>
      <c r="C194" s="1239"/>
      <c r="D194" s="731"/>
      <c r="E194" s="731"/>
      <c r="F194" s="697"/>
      <c r="G194" s="729"/>
      <c r="H194" s="1302"/>
    </row>
    <row r="195" spans="1:8" ht="51">
      <c r="A195" s="1311"/>
      <c r="B195" s="1312" t="s">
        <v>2637</v>
      </c>
      <c r="C195" s="1239"/>
      <c r="D195" s="731"/>
      <c r="E195" s="731"/>
      <c r="F195" s="697"/>
      <c r="G195" s="729"/>
      <c r="H195" s="1313"/>
    </row>
    <row r="196" spans="1:8" ht="178.5">
      <c r="A196" s="1311">
        <v>1</v>
      </c>
      <c r="B196" s="1312" t="s">
        <v>2636</v>
      </c>
      <c r="C196" s="1473"/>
      <c r="D196" s="704" t="s">
        <v>380</v>
      </c>
      <c r="E196" s="704">
        <v>1</v>
      </c>
      <c r="F196" s="705">
        <v>0</v>
      </c>
      <c r="G196" s="773">
        <f>F196*E196</f>
        <v>0</v>
      </c>
      <c r="H196" s="1313"/>
    </row>
    <row r="197" spans="1:8" ht="25.5">
      <c r="A197" s="1309"/>
      <c r="B197" s="1333" t="s">
        <v>2635</v>
      </c>
      <c r="C197" s="1239"/>
      <c r="D197" s="731"/>
      <c r="E197" s="731"/>
      <c r="F197" s="697"/>
      <c r="G197" s="729"/>
      <c r="H197" s="1302"/>
    </row>
    <row r="198" spans="1:8" ht="51">
      <c r="A198" s="1311"/>
      <c r="B198" s="1312" t="s">
        <v>2634</v>
      </c>
      <c r="C198" s="1239"/>
      <c r="D198" s="731"/>
      <c r="E198" s="731"/>
      <c r="F198" s="697"/>
      <c r="G198" s="729"/>
      <c r="H198" s="1313"/>
    </row>
    <row r="199" spans="1:8" ht="153">
      <c r="A199" s="1311">
        <v>1</v>
      </c>
      <c r="B199" s="1312" t="s">
        <v>2633</v>
      </c>
      <c r="C199" s="1473"/>
      <c r="D199" s="704" t="s">
        <v>380</v>
      </c>
      <c r="E199" s="704">
        <v>1</v>
      </c>
      <c r="F199" s="705">
        <v>0</v>
      </c>
      <c r="G199" s="773">
        <f>F199*E199</f>
        <v>0</v>
      </c>
      <c r="H199" s="1313"/>
    </row>
    <row r="200" spans="1:8">
      <c r="A200" s="1309"/>
      <c r="B200" s="1333" t="s">
        <v>2632</v>
      </c>
      <c r="C200" s="1239"/>
      <c r="D200" s="731"/>
      <c r="E200" s="731"/>
      <c r="F200" s="697"/>
      <c r="G200" s="729"/>
      <c r="H200" s="1302"/>
    </row>
    <row r="201" spans="1:8" ht="51">
      <c r="A201" s="1311"/>
      <c r="B201" s="1312" t="s">
        <v>2631</v>
      </c>
      <c r="C201" s="1239"/>
      <c r="D201" s="731"/>
      <c r="E201" s="731"/>
      <c r="F201" s="697"/>
      <c r="G201" s="729"/>
      <c r="H201" s="1313"/>
    </row>
    <row r="202" spans="1:8" ht="140.25">
      <c r="A202" s="1311">
        <v>1</v>
      </c>
      <c r="B202" s="1312" t="s">
        <v>2630</v>
      </c>
      <c r="C202" s="1473"/>
      <c r="D202" s="704" t="s">
        <v>380</v>
      </c>
      <c r="E202" s="704">
        <v>1</v>
      </c>
      <c r="F202" s="705">
        <v>0</v>
      </c>
      <c r="G202" s="773">
        <f>F202*E202</f>
        <v>0</v>
      </c>
      <c r="H202" s="1313"/>
    </row>
    <row r="203" spans="1:8">
      <c r="A203" s="1309"/>
      <c r="B203" s="1333" t="s">
        <v>2629</v>
      </c>
      <c r="C203" s="1239"/>
      <c r="D203" s="731"/>
      <c r="E203" s="731"/>
      <c r="F203" s="697"/>
      <c r="G203" s="729"/>
      <c r="H203" s="1302"/>
    </row>
    <row r="204" spans="1:8" ht="51">
      <c r="A204" s="1311"/>
      <c r="B204" s="1312" t="s">
        <v>2628</v>
      </c>
      <c r="C204" s="1239"/>
      <c r="D204" s="731"/>
      <c r="E204" s="731"/>
      <c r="F204" s="697"/>
      <c r="G204" s="729"/>
      <c r="H204" s="1313"/>
    </row>
    <row r="205" spans="1:8" ht="153">
      <c r="A205" s="1311">
        <v>1</v>
      </c>
      <c r="B205" s="1312" t="s">
        <v>2627</v>
      </c>
      <c r="C205" s="1473"/>
      <c r="D205" s="704" t="s">
        <v>380</v>
      </c>
      <c r="E205" s="704">
        <v>1</v>
      </c>
      <c r="F205" s="705">
        <v>0</v>
      </c>
      <c r="G205" s="773">
        <f>F205*E205</f>
        <v>0</v>
      </c>
      <c r="H205" s="1313"/>
    </row>
    <row r="206" spans="1:8" ht="38.25">
      <c r="A206" s="1309"/>
      <c r="B206" s="1333" t="s">
        <v>2626</v>
      </c>
      <c r="C206" s="1239"/>
      <c r="D206" s="731"/>
      <c r="E206" s="731"/>
      <c r="F206" s="697"/>
      <c r="G206" s="729"/>
      <c r="H206" s="1302"/>
    </row>
    <row r="207" spans="1:8" ht="63.75">
      <c r="A207" s="1311"/>
      <c r="B207" s="1312" t="s">
        <v>2625</v>
      </c>
      <c r="C207" s="1239"/>
      <c r="D207" s="731"/>
      <c r="E207" s="731"/>
      <c r="F207" s="697"/>
      <c r="G207" s="729"/>
      <c r="H207" s="1313"/>
    </row>
    <row r="208" spans="1:8" ht="156" customHeight="1">
      <c r="A208" s="1311">
        <v>1</v>
      </c>
      <c r="B208" s="1312" t="s">
        <v>2624</v>
      </c>
      <c r="C208" s="1473"/>
      <c r="D208" s="704" t="s">
        <v>380</v>
      </c>
      <c r="E208" s="704">
        <v>1</v>
      </c>
      <c r="F208" s="705">
        <v>0</v>
      </c>
      <c r="G208" s="773">
        <f>F208*E208</f>
        <v>0</v>
      </c>
      <c r="H208" s="1313"/>
    </row>
    <row r="209" spans="1:8">
      <c r="A209" s="1309"/>
      <c r="B209" s="1333" t="s">
        <v>2623</v>
      </c>
      <c r="C209" s="1239"/>
      <c r="D209" s="731"/>
      <c r="E209" s="731"/>
      <c r="F209" s="697"/>
      <c r="G209" s="729"/>
      <c r="H209" s="1330"/>
    </row>
    <row r="210" spans="1:8" ht="51">
      <c r="A210" s="1311"/>
      <c r="B210" s="1312" t="s">
        <v>2622</v>
      </c>
      <c r="C210" s="1239"/>
      <c r="D210" s="731"/>
      <c r="E210" s="731"/>
      <c r="F210" s="697"/>
      <c r="G210" s="729"/>
      <c r="H210" s="1313"/>
    </row>
    <row r="211" spans="1:8" ht="153">
      <c r="A211" s="1311">
        <v>1</v>
      </c>
      <c r="B211" s="1312" t="s">
        <v>2621</v>
      </c>
      <c r="C211" s="1473"/>
      <c r="D211" s="704" t="s">
        <v>380</v>
      </c>
      <c r="E211" s="704">
        <v>1</v>
      </c>
      <c r="F211" s="705">
        <v>0</v>
      </c>
      <c r="G211" s="773">
        <f>F211*E211</f>
        <v>0</v>
      </c>
      <c r="H211" s="1313"/>
    </row>
    <row r="212" spans="1:8">
      <c r="A212" s="1309"/>
      <c r="B212" s="1333" t="s">
        <v>2620</v>
      </c>
      <c r="C212" s="1239"/>
      <c r="D212" s="731"/>
      <c r="E212" s="731"/>
      <c r="F212" s="697"/>
      <c r="G212" s="729"/>
      <c r="H212" s="1302"/>
    </row>
    <row r="213" spans="1:8" ht="51">
      <c r="A213" s="1311"/>
      <c r="B213" s="1312" t="s">
        <v>2619</v>
      </c>
      <c r="C213" s="1239"/>
      <c r="D213" s="731"/>
      <c r="E213" s="731"/>
      <c r="F213" s="697"/>
      <c r="G213" s="729"/>
      <c r="H213" s="1313"/>
    </row>
    <row r="214" spans="1:8" ht="153">
      <c r="A214" s="1311">
        <v>1</v>
      </c>
      <c r="B214" s="1312" t="s">
        <v>2618</v>
      </c>
      <c r="C214" s="1473"/>
      <c r="D214" s="704" t="s">
        <v>380</v>
      </c>
      <c r="E214" s="704">
        <v>1</v>
      </c>
      <c r="F214" s="705">
        <v>0</v>
      </c>
      <c r="G214" s="773">
        <f>F214*E214</f>
        <v>0</v>
      </c>
      <c r="H214" s="1313"/>
    </row>
    <row r="215" spans="1:8">
      <c r="A215" s="1309"/>
      <c r="B215" s="1333" t="s">
        <v>2617</v>
      </c>
      <c r="C215" s="1239"/>
      <c r="D215" s="731"/>
      <c r="E215" s="731"/>
      <c r="F215" s="697"/>
      <c r="G215" s="729"/>
      <c r="H215" s="1302"/>
    </row>
    <row r="216" spans="1:8" ht="63.75">
      <c r="A216" s="1311"/>
      <c r="B216" s="1312" t="s">
        <v>2616</v>
      </c>
      <c r="C216" s="1239"/>
      <c r="D216" s="731"/>
      <c r="E216" s="731"/>
      <c r="F216" s="697"/>
      <c r="G216" s="729"/>
      <c r="H216" s="1313"/>
    </row>
    <row r="217" spans="1:8" ht="51">
      <c r="A217" s="1311">
        <v>1</v>
      </c>
      <c r="B217" s="1312" t="s">
        <v>2615</v>
      </c>
      <c r="C217" s="1239"/>
      <c r="D217" s="731" t="s">
        <v>296</v>
      </c>
      <c r="E217" s="731">
        <v>1</v>
      </c>
      <c r="F217" s="705">
        <v>0</v>
      </c>
      <c r="G217" s="729">
        <f t="shared" ref="G217:G218" si="26">F217*E217</f>
        <v>0</v>
      </c>
      <c r="H217" s="1313"/>
    </row>
    <row r="218" spans="1:8" ht="165.75">
      <c r="A218" s="1311">
        <v>2</v>
      </c>
      <c r="B218" s="1312" t="s">
        <v>2614</v>
      </c>
      <c r="C218" s="1473"/>
      <c r="D218" s="704" t="s">
        <v>380</v>
      </c>
      <c r="E218" s="704">
        <v>1</v>
      </c>
      <c r="F218" s="705">
        <v>0</v>
      </c>
      <c r="G218" s="773">
        <f t="shared" si="26"/>
        <v>0</v>
      </c>
      <c r="H218" s="1313"/>
    </row>
    <row r="219" spans="1:8">
      <c r="A219" s="1327"/>
      <c r="B219" s="1328" t="s">
        <v>1426</v>
      </c>
      <c r="C219" s="1477"/>
      <c r="D219" s="1325"/>
      <c r="E219" s="1325"/>
      <c r="F219" s="715"/>
      <c r="G219" s="686"/>
      <c r="H219" s="1302"/>
    </row>
    <row r="220" spans="1:8">
      <c r="A220" s="1309"/>
      <c r="B220" s="1310" t="s">
        <v>2613</v>
      </c>
      <c r="C220" s="1239"/>
      <c r="D220" s="731"/>
      <c r="E220" s="731"/>
      <c r="F220" s="697"/>
      <c r="G220" s="729"/>
      <c r="H220" s="1334"/>
    </row>
    <row r="221" spans="1:8" ht="38.25">
      <c r="A221" s="1311">
        <v>1</v>
      </c>
      <c r="B221" s="1312" t="s">
        <v>2612</v>
      </c>
      <c r="C221" s="1239"/>
      <c r="D221" s="731" t="s">
        <v>296</v>
      </c>
      <c r="E221" s="731">
        <v>1</v>
      </c>
      <c r="F221" s="697">
        <v>0</v>
      </c>
      <c r="G221" s="729">
        <f t="shared" ref="G221:G227" si="27">F221*E221</f>
        <v>0</v>
      </c>
      <c r="H221" s="1334"/>
    </row>
    <row r="222" spans="1:8" ht="36">
      <c r="A222" s="1311">
        <v>2</v>
      </c>
      <c r="B222" s="1335" t="s">
        <v>2611</v>
      </c>
      <c r="C222" s="1239"/>
      <c r="D222" s="731" t="s">
        <v>296</v>
      </c>
      <c r="E222" s="731">
        <v>5</v>
      </c>
      <c r="F222" s="697">
        <v>0</v>
      </c>
      <c r="G222" s="729">
        <f t="shared" si="27"/>
        <v>0</v>
      </c>
      <c r="H222" s="1334"/>
    </row>
    <row r="223" spans="1:8" ht="36">
      <c r="A223" s="1311">
        <v>3</v>
      </c>
      <c r="B223" s="1335" t="s">
        <v>2610</v>
      </c>
      <c r="C223" s="1239"/>
      <c r="D223" s="731" t="s">
        <v>296</v>
      </c>
      <c r="E223" s="731">
        <v>7</v>
      </c>
      <c r="F223" s="697">
        <v>0</v>
      </c>
      <c r="G223" s="729">
        <f t="shared" si="27"/>
        <v>0</v>
      </c>
      <c r="H223" s="1334"/>
    </row>
    <row r="224" spans="1:8" ht="24">
      <c r="A224" s="1311">
        <v>4</v>
      </c>
      <c r="B224" s="1335" t="s">
        <v>2609</v>
      </c>
      <c r="C224" s="1239"/>
      <c r="D224" s="731" t="s">
        <v>296</v>
      </c>
      <c r="E224" s="731">
        <v>1</v>
      </c>
      <c r="F224" s="697">
        <v>0</v>
      </c>
      <c r="G224" s="729">
        <f t="shared" si="27"/>
        <v>0</v>
      </c>
      <c r="H224" s="1334"/>
    </row>
    <row r="225" spans="1:8" ht="25.5">
      <c r="A225" s="1311">
        <v>5</v>
      </c>
      <c r="B225" s="1312" t="s">
        <v>2608</v>
      </c>
      <c r="C225" s="1239"/>
      <c r="D225" s="731" t="s">
        <v>296</v>
      </c>
      <c r="E225" s="731">
        <v>1</v>
      </c>
      <c r="F225" s="697">
        <v>0</v>
      </c>
      <c r="G225" s="729">
        <f t="shared" si="27"/>
        <v>0</v>
      </c>
      <c r="H225" s="1313"/>
    </row>
    <row r="226" spans="1:8" ht="38.25">
      <c r="A226" s="1311">
        <v>6</v>
      </c>
      <c r="B226" s="1312" t="s">
        <v>2607</v>
      </c>
      <c r="C226" s="1239"/>
      <c r="D226" s="731" t="s">
        <v>296</v>
      </c>
      <c r="E226" s="731">
        <v>1</v>
      </c>
      <c r="F226" s="697">
        <v>0</v>
      </c>
      <c r="G226" s="729">
        <f t="shared" si="27"/>
        <v>0</v>
      </c>
      <c r="H226" s="1313"/>
    </row>
    <row r="227" spans="1:8" ht="76.5">
      <c r="A227" s="1311">
        <v>7</v>
      </c>
      <c r="B227" s="1312" t="s">
        <v>2606</v>
      </c>
      <c r="C227" s="1239"/>
      <c r="D227" s="731" t="s">
        <v>296</v>
      </c>
      <c r="E227" s="731">
        <v>1</v>
      </c>
      <c r="F227" s="697">
        <v>0</v>
      </c>
      <c r="G227" s="729">
        <f t="shared" si="27"/>
        <v>0</v>
      </c>
      <c r="H227" s="1313"/>
    </row>
    <row r="228" spans="1:8">
      <c r="A228" s="1336"/>
      <c r="B228" s="1337"/>
      <c r="C228" s="1473"/>
      <c r="D228" s="704"/>
      <c r="E228" s="704"/>
      <c r="F228" s="705"/>
      <c r="G228" s="773"/>
      <c r="H228" s="1334"/>
    </row>
    <row r="229" spans="1:8">
      <c r="A229" s="1323"/>
      <c r="B229" s="1324" t="s">
        <v>2605</v>
      </c>
      <c r="C229" s="1477"/>
      <c r="D229" s="1325"/>
      <c r="E229" s="1325"/>
      <c r="F229" s="715"/>
      <c r="G229" s="686"/>
      <c r="H229" s="1338"/>
    </row>
    <row r="230" spans="1:8" ht="318.75">
      <c r="A230" s="1311">
        <v>1</v>
      </c>
      <c r="B230" s="1312" t="s">
        <v>2604</v>
      </c>
      <c r="C230" s="1239"/>
      <c r="D230" s="704" t="s">
        <v>380</v>
      </c>
      <c r="E230" s="731">
        <v>1</v>
      </c>
      <c r="F230" s="697">
        <v>0</v>
      </c>
      <c r="G230" s="729">
        <f>F230*E230</f>
        <v>0</v>
      </c>
      <c r="H230" s="1313"/>
    </row>
    <row r="231" spans="1:8" ht="382.5">
      <c r="A231" s="1311">
        <v>2</v>
      </c>
      <c r="B231" s="1312" t="s">
        <v>2603</v>
      </c>
      <c r="C231" s="1239"/>
      <c r="D231" s="704" t="s">
        <v>380</v>
      </c>
      <c r="E231" s="731">
        <v>1</v>
      </c>
      <c r="F231" s="697">
        <v>0</v>
      </c>
      <c r="G231" s="729">
        <f>F231*E231</f>
        <v>0</v>
      </c>
      <c r="H231" s="1338"/>
    </row>
    <row r="232" spans="1:8">
      <c r="A232" s="1339"/>
      <c r="B232" s="1340"/>
      <c r="C232" s="1473"/>
      <c r="D232" s="704"/>
      <c r="E232" s="704"/>
      <c r="F232" s="773"/>
      <c r="G232" s="773"/>
      <c r="H232" s="1338"/>
    </row>
    <row r="233" spans="1:8" ht="15" thickBot="1">
      <c r="A233" s="778" t="s">
        <v>1427</v>
      </c>
      <c r="B233" s="779" t="s">
        <v>1426</v>
      </c>
      <c r="C233" s="779"/>
      <c r="D233" s="780" t="s">
        <v>1424</v>
      </c>
      <c r="E233" s="781"/>
      <c r="F233" s="1341"/>
      <c r="G233" s="782">
        <f>SUM(G16:G232)</f>
        <v>0</v>
      </c>
    </row>
    <row r="234" spans="1:8" ht="15" thickTop="1">
      <c r="A234" s="1342"/>
      <c r="B234" s="1343"/>
      <c r="C234" s="1344"/>
      <c r="D234" s="1345"/>
      <c r="E234" s="1346"/>
      <c r="F234" s="1347"/>
      <c r="G234" s="1334"/>
      <c r="H234" s="1334"/>
    </row>
    <row r="235" spans="1:8" ht="23.25" customHeight="1">
      <c r="A235" s="1586" t="s">
        <v>2602</v>
      </c>
      <c r="B235" s="1586"/>
      <c r="C235" s="1586"/>
      <c r="D235" s="1586"/>
      <c r="E235" s="1586"/>
      <c r="F235" s="1586"/>
      <c r="G235" s="1586"/>
      <c r="H235" s="1348"/>
    </row>
    <row r="236" spans="1:8" ht="93" customHeight="1">
      <c r="A236" s="1585" t="s">
        <v>2601</v>
      </c>
      <c r="B236" s="1585"/>
      <c r="C236" s="1585"/>
      <c r="D236" s="1585"/>
      <c r="E236" s="1585"/>
      <c r="F236" s="1585"/>
      <c r="G236" s="1585"/>
      <c r="H236" s="713"/>
    </row>
    <row r="237" spans="1:8" ht="39" customHeight="1">
      <c r="A237" s="1585" t="s">
        <v>2600</v>
      </c>
      <c r="B237" s="1585"/>
      <c r="C237" s="1585"/>
      <c r="D237" s="1585"/>
      <c r="E237" s="1585"/>
      <c r="F237" s="1585"/>
      <c r="G237" s="1585"/>
      <c r="H237" s="713"/>
    </row>
    <row r="238" spans="1:8" ht="15.75" customHeight="1">
      <c r="A238" s="1585" t="s">
        <v>2599</v>
      </c>
      <c r="B238" s="1585"/>
      <c r="C238" s="1585"/>
      <c r="D238" s="1585"/>
      <c r="E238" s="1585"/>
      <c r="F238" s="1585"/>
      <c r="G238" s="1585"/>
      <c r="H238" s="713"/>
    </row>
    <row r="239" spans="1:8" ht="66.75" customHeight="1">
      <c r="A239" s="1585" t="s">
        <v>2598</v>
      </c>
      <c r="B239" s="1585"/>
      <c r="C239" s="1585"/>
      <c r="D239" s="1585"/>
      <c r="E239" s="1585"/>
      <c r="F239" s="1585"/>
      <c r="G239" s="1585"/>
      <c r="H239" s="713"/>
    </row>
  </sheetData>
  <sheetProtection algorithmName="SHA-512" hashValue="QGsrSX1tRrH03c0IiC3aZpG005C18mMRFvgVU7gPNJtAxGN5uWfyRcj0SsCxrj5KeB2XFM9lh2vBeC1J5kWD5g==" saltValue="sUzD3EhC5i3QX2vKnmisuA==" spinCount="100000" sheet="1" objects="1" scenarios="1"/>
  <mergeCells count="6">
    <mergeCell ref="E8:G8"/>
    <mergeCell ref="A239:G239"/>
    <mergeCell ref="A237:G237"/>
    <mergeCell ref="A236:G236"/>
    <mergeCell ref="A238:G238"/>
    <mergeCell ref="A235:G235"/>
  </mergeCells>
  <pageMargins left="0.98425196850393704" right="0.59055118110236227" top="0.62992125984251968" bottom="0.78740157480314965" header="0.39370078740157483" footer="0.39370078740157483"/>
  <pageSetup paperSize="9" scale="92" fitToHeight="0" orientation="portrait" r:id="rId1"/>
  <headerFooter alignWithMargins="0"/>
  <rowBreaks count="6" manualBreakCount="6">
    <brk id="163" max="16383" man="1"/>
    <brk id="186" max="6" man="1"/>
    <brk id="196" max="6" man="1"/>
    <brk id="214" max="6" man="1"/>
    <brk id="218" max="6" man="1"/>
    <brk id="228" max="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57CD6-3C4B-47F7-B067-B72DB2640015}">
  <sheetPr>
    <tabColor indexed="30"/>
  </sheetPr>
  <dimension ref="A1:F59"/>
  <sheetViews>
    <sheetView view="pageBreakPreview" zoomScale="115" zoomScaleNormal="100" zoomScaleSheetLayoutView="115" workbookViewId="0">
      <selection activeCell="F9" sqref="F9"/>
    </sheetView>
  </sheetViews>
  <sheetFormatPr defaultColWidth="8.7109375" defaultRowHeight="14.25"/>
  <cols>
    <col min="1" max="1" width="6.28515625" style="1283" customWidth="1"/>
    <col min="2" max="2" width="40.7109375" style="783" customWidth="1"/>
    <col min="3" max="3" width="5.7109375" style="1359" customWidth="1"/>
    <col min="4" max="4" width="6.140625" style="1359" customWidth="1"/>
    <col min="5" max="5" width="9.42578125" style="1360" customWidth="1"/>
    <col min="6" max="6" width="11.42578125" style="1360" customWidth="1"/>
    <col min="7" max="7" width="13.85546875" style="1283" customWidth="1"/>
    <col min="8" max="16384" width="8.7109375" style="1283"/>
  </cols>
  <sheetData>
    <row r="1" spans="1:6">
      <c r="B1" s="1283"/>
      <c r="C1" s="1283"/>
      <c r="D1" s="1283"/>
      <c r="E1" s="1283"/>
      <c r="F1" s="1283"/>
    </row>
    <row r="2" spans="1:6">
      <c r="B2" s="1283"/>
      <c r="C2" s="1283"/>
      <c r="D2" s="1283"/>
      <c r="E2" s="1283"/>
      <c r="F2" s="1283"/>
    </row>
    <row r="3" spans="1:6">
      <c r="B3" s="1283"/>
      <c r="C3" s="1283"/>
      <c r="D3" s="1283"/>
      <c r="E3" s="1283"/>
      <c r="F3" s="1283"/>
    </row>
    <row r="4" spans="1:6">
      <c r="B4" s="1283"/>
      <c r="C4" s="1283"/>
      <c r="D4" s="1283"/>
      <c r="E4" s="1283"/>
      <c r="F4" s="1283"/>
    </row>
    <row r="5" spans="1:6">
      <c r="B5" s="1283"/>
      <c r="C5" s="1283"/>
      <c r="D5" s="1283"/>
      <c r="E5" s="1283"/>
      <c r="F5" s="1283"/>
    </row>
    <row r="6" spans="1:6">
      <c r="B6" s="1283"/>
      <c r="C6" s="1283"/>
      <c r="D6" s="1283"/>
      <c r="E6" s="1283"/>
      <c r="F6" s="1283"/>
    </row>
    <row r="7" spans="1:6">
      <c r="B7" s="1283"/>
      <c r="C7" s="1283"/>
      <c r="D7" s="1283"/>
      <c r="E7" s="1283"/>
      <c r="F7" s="1283"/>
    </row>
    <row r="8" spans="1:6" s="665" customFormat="1" ht="15" customHeight="1">
      <c r="A8" s="664"/>
      <c r="C8" s="666"/>
      <c r="D8" s="1568" t="s">
        <v>4244</v>
      </c>
      <c r="E8" s="1568"/>
      <c r="F8" s="1568"/>
    </row>
    <row r="9" spans="1:6" s="665" customFormat="1">
      <c r="A9" s="664"/>
      <c r="C9" s="666"/>
      <c r="D9" s="667"/>
      <c r="E9" s="666"/>
      <c r="F9" s="1370"/>
    </row>
    <row r="10" spans="1:6" s="665" customFormat="1" ht="24">
      <c r="A10" s="1285" t="s">
        <v>3564</v>
      </c>
      <c r="B10" s="1285" t="s">
        <v>3565</v>
      </c>
      <c r="C10" s="1286" t="s">
        <v>3567</v>
      </c>
      <c r="D10" s="1287" t="s">
        <v>3566</v>
      </c>
      <c r="E10" s="1288" t="s">
        <v>3568</v>
      </c>
      <c r="F10" s="1288" t="s">
        <v>3575</v>
      </c>
    </row>
    <row r="11" spans="1:6" s="665" customFormat="1" ht="13.5" thickBot="1">
      <c r="A11" s="1289"/>
      <c r="B11" s="1289"/>
      <c r="C11" s="1290"/>
      <c r="D11" s="1291"/>
      <c r="E11" s="1031"/>
      <c r="F11" s="669"/>
    </row>
    <row r="12" spans="1:6" ht="18" customHeight="1" thickBot="1">
      <c r="A12" s="670" t="s">
        <v>1737</v>
      </c>
      <c r="B12" s="1292" t="s">
        <v>2739</v>
      </c>
      <c r="C12" s="1351"/>
      <c r="D12" s="1351"/>
      <c r="E12" s="1352"/>
      <c r="F12" s="1352"/>
    </row>
    <row r="13" spans="1:6">
      <c r="A13" s="693"/>
      <c r="B13" s="822"/>
      <c r="C13" s="752"/>
      <c r="D13" s="752"/>
      <c r="E13" s="1031"/>
      <c r="F13" s="824"/>
    </row>
    <row r="14" spans="1:6" ht="42.75" customHeight="1">
      <c r="A14" s="827">
        <f>COUNT($A$8:A11)+1</f>
        <v>1</v>
      </c>
      <c r="B14" s="888" t="s">
        <v>4214</v>
      </c>
      <c r="C14" s="833" t="s">
        <v>380</v>
      </c>
      <c r="D14" s="834">
        <v>1</v>
      </c>
      <c r="E14" s="835">
        <v>0</v>
      </c>
      <c r="F14" s="836">
        <f>E14*D14</f>
        <v>0</v>
      </c>
    </row>
    <row r="15" spans="1:6">
      <c r="A15" s="827"/>
      <c r="B15" s="888"/>
      <c r="C15" s="833"/>
      <c r="D15" s="834"/>
      <c r="E15" s="835"/>
      <c r="F15" s="836"/>
    </row>
    <row r="16" spans="1:6" ht="25.5">
      <c r="A16" s="827">
        <f>COUNT($A$8:A15)+1</f>
        <v>2</v>
      </c>
      <c r="B16" s="888" t="s">
        <v>4215</v>
      </c>
      <c r="C16" s="833" t="s">
        <v>380</v>
      </c>
      <c r="D16" s="834">
        <v>1</v>
      </c>
      <c r="E16" s="835">
        <v>0</v>
      </c>
      <c r="F16" s="836">
        <f>E16*D16</f>
        <v>0</v>
      </c>
    </row>
    <row r="17" spans="1:6">
      <c r="A17" s="827"/>
      <c r="B17" s="888"/>
      <c r="C17" s="833"/>
      <c r="D17" s="834"/>
      <c r="E17" s="835"/>
      <c r="F17" s="836"/>
    </row>
    <row r="18" spans="1:6" ht="29.25" customHeight="1">
      <c r="A18" s="827">
        <f>COUNT($A$8:A17)+1</f>
        <v>3</v>
      </c>
      <c r="B18" s="888" t="s">
        <v>4216</v>
      </c>
      <c r="C18" s="833" t="s">
        <v>380</v>
      </c>
      <c r="D18" s="834">
        <v>1</v>
      </c>
      <c r="E18" s="835">
        <v>0</v>
      </c>
      <c r="F18" s="836">
        <f>E18*D18</f>
        <v>0</v>
      </c>
    </row>
    <row r="19" spans="1:6">
      <c r="A19" s="827"/>
      <c r="B19" s="888"/>
      <c r="C19" s="833"/>
      <c r="D19" s="834"/>
      <c r="E19" s="835"/>
      <c r="F19" s="836"/>
    </row>
    <row r="20" spans="1:6">
      <c r="A20" s="827">
        <f>COUNT($A$8:A18)+1</f>
        <v>4</v>
      </c>
      <c r="B20" s="894" t="s">
        <v>2748</v>
      </c>
      <c r="C20" s="833" t="s">
        <v>380</v>
      </c>
      <c r="D20" s="834">
        <v>1</v>
      </c>
      <c r="E20" s="835">
        <v>0</v>
      </c>
      <c r="F20" s="836">
        <f>E20*D20</f>
        <v>0</v>
      </c>
    </row>
    <row r="21" spans="1:6" ht="40.5" customHeight="1">
      <c r="A21" s="827"/>
      <c r="B21" s="888" t="s">
        <v>2747</v>
      </c>
      <c r="C21" s="833"/>
      <c r="D21" s="834"/>
      <c r="E21" s="835"/>
      <c r="F21" s="836"/>
    </row>
    <row r="22" spans="1:6">
      <c r="A22" s="827"/>
      <c r="B22" s="888"/>
      <c r="C22" s="833"/>
      <c r="D22" s="834"/>
      <c r="E22" s="835"/>
      <c r="F22" s="836"/>
    </row>
    <row r="23" spans="1:6" ht="31.5" customHeight="1">
      <c r="A23" s="827">
        <f>COUNT($A$8:A22)+1</f>
        <v>5</v>
      </c>
      <c r="B23" s="894" t="s">
        <v>2746</v>
      </c>
      <c r="C23" s="833" t="s">
        <v>380</v>
      </c>
      <c r="D23" s="834">
        <v>1</v>
      </c>
      <c r="E23" s="835">
        <v>0</v>
      </c>
      <c r="F23" s="836">
        <f>E23*D23</f>
        <v>0</v>
      </c>
    </row>
    <row r="24" spans="1:6" ht="114.75">
      <c r="A24" s="827"/>
      <c r="B24" s="888" t="s">
        <v>2745</v>
      </c>
      <c r="C24" s="833"/>
      <c r="D24" s="834"/>
      <c r="E24" s="835"/>
      <c r="F24" s="836"/>
    </row>
    <row r="25" spans="1:6">
      <c r="A25" s="827"/>
      <c r="B25" s="888"/>
      <c r="C25" s="833"/>
      <c r="D25" s="834"/>
      <c r="E25" s="835"/>
      <c r="F25" s="836"/>
    </row>
    <row r="26" spans="1:6" ht="25.5">
      <c r="A26" s="827">
        <f>COUNT($A$8:A25)+1</f>
        <v>6</v>
      </c>
      <c r="B26" s="1353" t="s">
        <v>4217</v>
      </c>
      <c r="C26" s="895" t="s">
        <v>380</v>
      </c>
      <c r="D26" s="834">
        <v>1</v>
      </c>
      <c r="E26" s="835">
        <v>0</v>
      </c>
      <c r="F26" s="836">
        <f>E26*D26</f>
        <v>0</v>
      </c>
    </row>
    <row r="27" spans="1:6">
      <c r="A27" s="827"/>
      <c r="B27" s="888"/>
      <c r="C27" s="833"/>
      <c r="D27" s="834"/>
      <c r="E27" s="835"/>
      <c r="F27" s="836"/>
    </row>
    <row r="28" spans="1:6" ht="38.25">
      <c r="A28" s="827">
        <f>COUNT($A$8:A27)+1</f>
        <v>7</v>
      </c>
      <c r="B28" s="1353" t="s">
        <v>4218</v>
      </c>
      <c r="C28" s="895" t="s">
        <v>380</v>
      </c>
      <c r="D28" s="834">
        <v>1</v>
      </c>
      <c r="E28" s="835">
        <v>0</v>
      </c>
      <c r="F28" s="836">
        <f>E28*D28</f>
        <v>0</v>
      </c>
    </row>
    <row r="29" spans="1:6">
      <c r="A29" s="827"/>
      <c r="B29" s="1353"/>
      <c r="C29" s="895"/>
      <c r="D29" s="834"/>
      <c r="E29" s="1354"/>
      <c r="F29" s="1478"/>
    </row>
    <row r="30" spans="1:6" ht="26.25" customHeight="1">
      <c r="A30" s="827">
        <f>COUNT($A$8:A29)+1</f>
        <v>8</v>
      </c>
      <c r="B30" s="1353" t="s">
        <v>4219</v>
      </c>
      <c r="C30" s="895" t="s">
        <v>380</v>
      </c>
      <c r="D30" s="834">
        <v>1</v>
      </c>
      <c r="E30" s="835">
        <v>0</v>
      </c>
      <c r="F30" s="836">
        <f>E30*D30</f>
        <v>0</v>
      </c>
    </row>
    <row r="31" spans="1:6">
      <c r="A31" s="827"/>
      <c r="B31" s="888"/>
      <c r="C31" s="833"/>
      <c r="D31" s="834"/>
      <c r="E31" s="835"/>
      <c r="F31" s="836"/>
    </row>
    <row r="32" spans="1:6" ht="25.5">
      <c r="A32" s="827">
        <f>COUNT($A$8:A31)+1</f>
        <v>9</v>
      </c>
      <c r="B32" s="888" t="s">
        <v>4220</v>
      </c>
      <c r="C32" s="833" t="s">
        <v>380</v>
      </c>
      <c r="D32" s="834">
        <v>1</v>
      </c>
      <c r="E32" s="835">
        <v>0</v>
      </c>
      <c r="F32" s="836">
        <f>E32*D32</f>
        <v>0</v>
      </c>
    </row>
    <row r="33" spans="1:6">
      <c r="A33" s="827"/>
      <c r="B33" s="888" t="s">
        <v>2744</v>
      </c>
      <c r="C33" s="833"/>
      <c r="D33" s="834"/>
      <c r="E33" s="835"/>
      <c r="F33" s="836"/>
    </row>
    <row r="34" spans="1:6">
      <c r="A34" s="827"/>
      <c r="B34" s="888"/>
      <c r="C34" s="833"/>
      <c r="D34" s="834"/>
      <c r="E34" s="835"/>
      <c r="F34" s="836"/>
    </row>
    <row r="35" spans="1:6">
      <c r="A35" s="827">
        <f>COUNT($A$8:A34)+1</f>
        <v>10</v>
      </c>
      <c r="B35" s="894" t="s">
        <v>2743</v>
      </c>
      <c r="C35" s="833" t="s">
        <v>380</v>
      </c>
      <c r="D35" s="834">
        <v>1</v>
      </c>
      <c r="E35" s="835">
        <v>0</v>
      </c>
      <c r="F35" s="836">
        <f>E35*D35</f>
        <v>0</v>
      </c>
    </row>
    <row r="36" spans="1:6" ht="51">
      <c r="A36" s="827"/>
      <c r="B36" s="888" t="s">
        <v>2742</v>
      </c>
      <c r="C36" s="833"/>
      <c r="D36" s="834"/>
      <c r="E36" s="835"/>
      <c r="F36" s="836"/>
    </row>
    <row r="37" spans="1:6">
      <c r="A37" s="827"/>
      <c r="B37" s="888"/>
      <c r="C37" s="833"/>
      <c r="D37" s="834"/>
      <c r="E37" s="835"/>
      <c r="F37" s="836"/>
    </row>
    <row r="38" spans="1:6" ht="38.25">
      <c r="A38" s="827">
        <f>COUNT($A$8:A36)+1</f>
        <v>11</v>
      </c>
      <c r="B38" s="888" t="s">
        <v>4221</v>
      </c>
      <c r="C38" s="833" t="s">
        <v>380</v>
      </c>
      <c r="D38" s="834">
        <v>1</v>
      </c>
      <c r="E38" s="835">
        <v>0</v>
      </c>
      <c r="F38" s="836">
        <f>E38*D38</f>
        <v>0</v>
      </c>
    </row>
    <row r="39" spans="1:6">
      <c r="A39" s="827"/>
      <c r="B39" s="888"/>
      <c r="C39" s="833"/>
      <c r="D39" s="834"/>
      <c r="E39" s="835"/>
      <c r="F39" s="836"/>
    </row>
    <row r="40" spans="1:6" ht="38.25">
      <c r="A40" s="827">
        <f>COUNT($A$8:A38)+1</f>
        <v>12</v>
      </c>
      <c r="B40" s="888" t="s">
        <v>4222</v>
      </c>
      <c r="C40" s="833" t="s">
        <v>380</v>
      </c>
      <c r="D40" s="834">
        <v>1</v>
      </c>
      <c r="E40" s="835">
        <v>0</v>
      </c>
      <c r="F40" s="836">
        <f>E40*D40</f>
        <v>0</v>
      </c>
    </row>
    <row r="41" spans="1:6">
      <c r="A41" s="827"/>
      <c r="B41" s="888"/>
      <c r="C41" s="833"/>
      <c r="D41" s="834"/>
      <c r="E41" s="835"/>
      <c r="F41" s="836"/>
    </row>
    <row r="42" spans="1:6" ht="25.5">
      <c r="A42" s="827">
        <f>COUNT($A$8:A41)+1</f>
        <v>13</v>
      </c>
      <c r="B42" s="888" t="s">
        <v>4223</v>
      </c>
      <c r="C42" s="833" t="s">
        <v>380</v>
      </c>
      <c r="D42" s="834">
        <v>1</v>
      </c>
      <c r="E42" s="835">
        <v>0</v>
      </c>
      <c r="F42" s="836">
        <f>E42*D42</f>
        <v>0</v>
      </c>
    </row>
    <row r="43" spans="1:6">
      <c r="A43" s="827"/>
      <c r="B43" s="888"/>
      <c r="C43" s="833"/>
      <c r="D43" s="834"/>
      <c r="E43" s="835"/>
      <c r="F43" s="836"/>
    </row>
    <row r="44" spans="1:6" ht="25.5">
      <c r="A44" s="827">
        <f>COUNT($A$8:A43)+1</f>
        <v>14</v>
      </c>
      <c r="B44" s="888" t="s">
        <v>4224</v>
      </c>
      <c r="C44" s="833" t="s">
        <v>380</v>
      </c>
      <c r="D44" s="834">
        <v>1</v>
      </c>
      <c r="E44" s="835">
        <v>0</v>
      </c>
      <c r="F44" s="836">
        <f>E44*D44</f>
        <v>0</v>
      </c>
    </row>
    <row r="45" spans="1:6">
      <c r="A45" s="827"/>
      <c r="B45" s="888"/>
      <c r="C45" s="833"/>
      <c r="D45" s="834"/>
      <c r="E45" s="835"/>
      <c r="F45" s="836"/>
    </row>
    <row r="46" spans="1:6" ht="39.75" customHeight="1">
      <c r="A46" s="827">
        <f>COUNT($A$8:A45)+1</f>
        <v>15</v>
      </c>
      <c r="B46" s="1353" t="s">
        <v>4225</v>
      </c>
      <c r="C46" s="895" t="s">
        <v>380</v>
      </c>
      <c r="D46" s="834">
        <v>1</v>
      </c>
      <c r="E46" s="835">
        <v>0</v>
      </c>
      <c r="F46" s="836">
        <f>E46*D46</f>
        <v>0</v>
      </c>
    </row>
    <row r="47" spans="1:6">
      <c r="A47" s="827"/>
      <c r="B47" s="888"/>
      <c r="C47" s="833"/>
      <c r="D47" s="834"/>
      <c r="E47" s="835"/>
      <c r="F47" s="836"/>
    </row>
    <row r="48" spans="1:6" ht="63.75">
      <c r="A48" s="827">
        <f>COUNT($A$8:A47)+1</f>
        <v>16</v>
      </c>
      <c r="B48" s="888" t="s">
        <v>4226</v>
      </c>
      <c r="C48" s="833" t="s">
        <v>380</v>
      </c>
      <c r="D48" s="834">
        <v>1</v>
      </c>
      <c r="E48" s="835">
        <v>0</v>
      </c>
      <c r="F48" s="836">
        <f>E48*D48</f>
        <v>0</v>
      </c>
    </row>
    <row r="49" spans="1:6">
      <c r="A49" s="827"/>
      <c r="B49" s="888"/>
      <c r="C49" s="833"/>
      <c r="D49" s="834"/>
      <c r="E49" s="835"/>
      <c r="F49" s="836"/>
    </row>
    <row r="50" spans="1:6" ht="51">
      <c r="A50" s="827">
        <f>COUNT($A$8:A49)+1</f>
        <v>17</v>
      </c>
      <c r="B50" s="888" t="s">
        <v>4227</v>
      </c>
      <c r="C50" s="833" t="s">
        <v>380</v>
      </c>
      <c r="D50" s="834">
        <v>1</v>
      </c>
      <c r="E50" s="835">
        <v>0</v>
      </c>
      <c r="F50" s="836">
        <f>E50*D50</f>
        <v>0</v>
      </c>
    </row>
    <row r="51" spans="1:6">
      <c r="A51" s="827"/>
      <c r="B51" s="888"/>
      <c r="C51" s="833"/>
      <c r="D51" s="834"/>
      <c r="E51" s="835"/>
      <c r="F51" s="836"/>
    </row>
    <row r="52" spans="1:6" ht="38.25">
      <c r="A52" s="827">
        <f>COUNT($A$8:A51)+1</f>
        <v>18</v>
      </c>
      <c r="B52" s="888" t="s">
        <v>4228</v>
      </c>
      <c r="C52" s="833" t="s">
        <v>380</v>
      </c>
      <c r="D52" s="834">
        <v>1</v>
      </c>
      <c r="E52" s="835">
        <v>0</v>
      </c>
      <c r="F52" s="836">
        <f>E52*D52</f>
        <v>0</v>
      </c>
    </row>
    <row r="53" spans="1:6">
      <c r="A53" s="827"/>
      <c r="B53" s="888"/>
      <c r="C53" s="833"/>
      <c r="D53" s="834"/>
      <c r="E53" s="835"/>
      <c r="F53" s="836"/>
    </row>
    <row r="54" spans="1:6">
      <c r="A54" s="827">
        <f>COUNT($A$8:A53)+1</f>
        <v>19</v>
      </c>
      <c r="B54" s="894" t="s">
        <v>2741</v>
      </c>
      <c r="C54" s="833" t="s">
        <v>380</v>
      </c>
      <c r="D54" s="834">
        <v>1</v>
      </c>
      <c r="E54" s="835">
        <v>0</v>
      </c>
      <c r="F54" s="836">
        <f>E54*D54</f>
        <v>0</v>
      </c>
    </row>
    <row r="55" spans="1:6">
      <c r="A55" s="693"/>
      <c r="B55" s="1355"/>
      <c r="C55" s="695"/>
      <c r="D55" s="696"/>
      <c r="E55" s="697"/>
      <c r="F55" s="729"/>
    </row>
    <row r="56" spans="1:6" ht="51">
      <c r="A56" s="693">
        <f>COUNT($A$8:A55)+1</f>
        <v>20</v>
      </c>
      <c r="B56" s="1355" t="s">
        <v>2740</v>
      </c>
      <c r="C56" s="695" t="s">
        <v>380</v>
      </c>
      <c r="D56" s="696">
        <v>1</v>
      </c>
      <c r="E56" s="835">
        <v>0</v>
      </c>
      <c r="F56" s="729">
        <f>E56*D56</f>
        <v>0</v>
      </c>
    </row>
    <row r="57" spans="1:6">
      <c r="A57" s="702"/>
      <c r="B57" s="703"/>
      <c r="C57" s="1356"/>
      <c r="D57" s="1356"/>
      <c r="E57" s="1357"/>
      <c r="F57" s="1479"/>
    </row>
    <row r="58" spans="1:6" ht="15" thickBot="1">
      <c r="A58" s="707" t="s">
        <v>1737</v>
      </c>
      <c r="B58" s="708" t="s">
        <v>2739</v>
      </c>
      <c r="C58" s="1024" t="s">
        <v>1424</v>
      </c>
      <c r="D58" s="1025"/>
      <c r="E58" s="1358"/>
      <c r="F58" s="711">
        <f>SUM(F13:F57)</f>
        <v>0</v>
      </c>
    </row>
    <row r="59" spans="1:6" ht="15" thickTop="1"/>
  </sheetData>
  <sheetProtection algorithmName="SHA-512" hashValue="TQp9KxBVptZZx/snUrU6Ndz3im1m83Irsy6aaC7Fl/0OkJ/d+5bf1xCeGQQnDHeZPyWSuaKviyRakpSPUoa8Lg==" saltValue="MNUzajBf3Rx66k6jF0wK5w==" spinCount="100000" sheet="1" objects="1" scenarios="1"/>
  <mergeCells count="1">
    <mergeCell ref="D8:F8"/>
  </mergeCells>
  <pageMargins left="0.98425196850393704" right="0.59055118110236227" top="0.62992125984251968" bottom="0.78740157480314965" header="0.39370078740157483" footer="0.39370078740157483"/>
  <pageSetup paperSize="9" fitToHeight="0" orientation="portrait" r:id="rId1"/>
  <headerFooter alignWithMargins="0"/>
  <rowBreaks count="1" manualBreakCount="1">
    <brk id="33"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0A7F5-E76A-4E58-B6AA-D4D26A29F1F5}">
  <dimension ref="A1:F89"/>
  <sheetViews>
    <sheetView showZeros="0" view="pageBreakPreview" zoomScale="115" zoomScaleNormal="100" zoomScaleSheetLayoutView="115" workbookViewId="0">
      <selection activeCell="E8" sqref="E8:F8"/>
    </sheetView>
  </sheetViews>
  <sheetFormatPr defaultColWidth="9.140625" defaultRowHeight="12.75"/>
  <cols>
    <col min="1" max="1" width="5.7109375" style="38" customWidth="1"/>
    <col min="2" max="2" width="45.5703125" style="35" customWidth="1"/>
    <col min="3" max="3" width="6.7109375" style="52" bestFit="1" customWidth="1"/>
    <col min="4" max="4" width="6.7109375" style="36" customWidth="1"/>
    <col min="5" max="5" width="12.7109375" style="55" customWidth="1"/>
    <col min="6" max="6" width="12.85546875" style="55" customWidth="1"/>
    <col min="7" max="16384" width="9.140625" style="3"/>
  </cols>
  <sheetData>
    <row r="1" spans="1:6" s="318" customFormat="1">
      <c r="C1" s="319"/>
    </row>
    <row r="2" spans="1:6" s="318" customFormat="1">
      <c r="C2" s="319"/>
    </row>
    <row r="3" spans="1:6" s="318" customFormat="1">
      <c r="C3" s="319"/>
    </row>
    <row r="4" spans="1:6" s="318" customFormat="1">
      <c r="C4" s="319"/>
    </row>
    <row r="5" spans="1:6" s="318" customFormat="1">
      <c r="C5" s="319"/>
    </row>
    <row r="6" spans="1:6" s="318" customFormat="1">
      <c r="C6" s="319"/>
    </row>
    <row r="7" spans="1:6" s="318" customFormat="1">
      <c r="C7" s="319"/>
    </row>
    <row r="8" spans="1:6" s="318" customFormat="1" ht="15" customHeight="1">
      <c r="C8" s="319"/>
      <c r="E8" s="1568" t="s">
        <v>4245</v>
      </c>
      <c r="F8" s="1568"/>
    </row>
    <row r="9" spans="1:6" s="318" customFormat="1" ht="14.25">
      <c r="C9" s="319"/>
      <c r="F9" s="1370"/>
    </row>
    <row r="10" spans="1:6" s="5" customFormat="1" ht="25.5">
      <c r="A10" s="1361" t="s">
        <v>3564</v>
      </c>
      <c r="B10" s="1361" t="s">
        <v>3565</v>
      </c>
      <c r="C10" s="1362" t="s">
        <v>3566</v>
      </c>
      <c r="D10" s="1363" t="s">
        <v>3567</v>
      </c>
      <c r="E10" s="1364" t="s">
        <v>3568</v>
      </c>
      <c r="F10" s="1364" t="s">
        <v>3575</v>
      </c>
    </row>
    <row r="11" spans="1:6" s="5" customFormat="1">
      <c r="A11" s="157"/>
      <c r="B11" s="157"/>
      <c r="C11" s="1365"/>
      <c r="D11" s="1366"/>
      <c r="E11" s="1367"/>
      <c r="F11" s="1367"/>
    </row>
    <row r="12" spans="1:6" s="5" customFormat="1">
      <c r="A12" s="177"/>
      <c r="B12" s="177" t="s">
        <v>3487</v>
      </c>
      <c r="C12" s="296"/>
      <c r="D12" s="297"/>
      <c r="E12" s="298"/>
      <c r="F12" s="298"/>
    </row>
    <row r="13" spans="1:6" s="8" customFormat="1">
      <c r="A13" s="136"/>
      <c r="B13" s="137"/>
      <c r="C13" s="138"/>
      <c r="D13" s="139"/>
      <c r="E13" s="140"/>
      <c r="F13" s="140"/>
    </row>
    <row r="14" spans="1:6" ht="27.75" customHeight="1">
      <c r="A14" s="136">
        <v>1</v>
      </c>
      <c r="B14" s="141" t="s">
        <v>3489</v>
      </c>
      <c r="C14" s="223">
        <v>2</v>
      </c>
      <c r="D14" s="143" t="s">
        <v>296</v>
      </c>
      <c r="E14" s="224">
        <v>0</v>
      </c>
      <c r="F14" s="225">
        <f>C14*E14</f>
        <v>0</v>
      </c>
    </row>
    <row r="15" spans="1:6" ht="27.75" customHeight="1">
      <c r="A15" s="136">
        <v>2</v>
      </c>
      <c r="B15" s="136" t="s">
        <v>3490</v>
      </c>
      <c r="C15" s="226">
        <v>3</v>
      </c>
      <c r="D15" s="143" t="s">
        <v>296</v>
      </c>
      <c r="E15" s="1480">
        <v>0</v>
      </c>
      <c r="F15" s="225">
        <f t="shared" ref="F15:F63" si="0">C15*E15</f>
        <v>0</v>
      </c>
    </row>
    <row r="16" spans="1:6" ht="27.75" customHeight="1">
      <c r="A16" s="136">
        <v>3</v>
      </c>
      <c r="B16" s="141" t="s">
        <v>3491</v>
      </c>
      <c r="C16" s="223">
        <v>2</v>
      </c>
      <c r="D16" s="143" t="s">
        <v>296</v>
      </c>
      <c r="E16" s="1480">
        <v>0</v>
      </c>
      <c r="F16" s="225">
        <f t="shared" si="0"/>
        <v>0</v>
      </c>
    </row>
    <row r="17" spans="1:6" ht="27.75" customHeight="1">
      <c r="A17" s="136">
        <v>4</v>
      </c>
      <c r="B17" s="136" t="s">
        <v>3492</v>
      </c>
      <c r="C17" s="223">
        <v>5</v>
      </c>
      <c r="D17" s="143" t="s">
        <v>296</v>
      </c>
      <c r="E17" s="1480">
        <v>0</v>
      </c>
      <c r="F17" s="225">
        <f t="shared" si="0"/>
        <v>0</v>
      </c>
    </row>
    <row r="18" spans="1:6" ht="27.75" customHeight="1">
      <c r="A18" s="136">
        <v>5</v>
      </c>
      <c r="B18" s="141" t="s">
        <v>3493</v>
      </c>
      <c r="C18" s="223">
        <v>5</v>
      </c>
      <c r="D18" s="143" t="s">
        <v>296</v>
      </c>
      <c r="E18" s="1480">
        <v>0</v>
      </c>
      <c r="F18" s="225">
        <f t="shared" si="0"/>
        <v>0</v>
      </c>
    </row>
    <row r="19" spans="1:6" ht="27.75" customHeight="1">
      <c r="A19" s="136">
        <v>6</v>
      </c>
      <c r="B19" s="141" t="s">
        <v>3494</v>
      </c>
      <c r="C19" s="223">
        <v>6</v>
      </c>
      <c r="D19" s="143" t="s">
        <v>296</v>
      </c>
      <c r="E19" s="1480">
        <v>0</v>
      </c>
      <c r="F19" s="225">
        <f t="shared" si="0"/>
        <v>0</v>
      </c>
    </row>
    <row r="20" spans="1:6" ht="27.75" customHeight="1">
      <c r="A20" s="136">
        <v>7</v>
      </c>
      <c r="B20" s="141" t="s">
        <v>3495</v>
      </c>
      <c r="C20" s="223">
        <v>1</v>
      </c>
      <c r="D20" s="143" t="s">
        <v>296</v>
      </c>
      <c r="E20" s="1480">
        <v>0</v>
      </c>
      <c r="F20" s="225">
        <f t="shared" si="0"/>
        <v>0</v>
      </c>
    </row>
    <row r="21" spans="1:6" ht="27.75" customHeight="1">
      <c r="A21" s="136">
        <v>8</v>
      </c>
      <c r="B21" s="141" t="s">
        <v>3496</v>
      </c>
      <c r="C21" s="223">
        <v>170</v>
      </c>
      <c r="D21" s="143" t="s">
        <v>438</v>
      </c>
      <c r="E21" s="1480">
        <v>0</v>
      </c>
      <c r="F21" s="225">
        <f t="shared" si="0"/>
        <v>0</v>
      </c>
    </row>
    <row r="22" spans="1:6" ht="27.75" customHeight="1">
      <c r="A22" s="136">
        <v>9</v>
      </c>
      <c r="B22" s="141" t="s">
        <v>3497</v>
      </c>
      <c r="C22" s="223">
        <v>16</v>
      </c>
      <c r="D22" s="143" t="s">
        <v>296</v>
      </c>
      <c r="E22" s="1480">
        <v>0</v>
      </c>
      <c r="F22" s="225">
        <f t="shared" si="0"/>
        <v>0</v>
      </c>
    </row>
    <row r="23" spans="1:6" ht="27.75" customHeight="1">
      <c r="A23" s="136">
        <v>10</v>
      </c>
      <c r="B23" s="141" t="s">
        <v>3498</v>
      </c>
      <c r="C23" s="223">
        <v>70</v>
      </c>
      <c r="D23" s="143" t="s">
        <v>296</v>
      </c>
      <c r="E23" s="1480">
        <v>0</v>
      </c>
      <c r="F23" s="225">
        <f t="shared" si="0"/>
        <v>0</v>
      </c>
    </row>
    <row r="24" spans="1:6" ht="27.75" customHeight="1">
      <c r="A24" s="136">
        <v>11</v>
      </c>
      <c r="B24" s="141" t="s">
        <v>3499</v>
      </c>
      <c r="C24" s="223">
        <v>74</v>
      </c>
      <c r="D24" s="143" t="s">
        <v>296</v>
      </c>
      <c r="E24" s="1480">
        <v>0</v>
      </c>
      <c r="F24" s="225">
        <f t="shared" si="0"/>
        <v>0</v>
      </c>
    </row>
    <row r="25" spans="1:6" ht="27.75" customHeight="1">
      <c r="A25" s="136">
        <v>12</v>
      </c>
      <c r="B25" s="141" t="s">
        <v>3500</v>
      </c>
      <c r="C25" s="223">
        <v>2</v>
      </c>
      <c r="D25" s="143" t="s">
        <v>296</v>
      </c>
      <c r="E25" s="1480">
        <v>0</v>
      </c>
      <c r="F25" s="225">
        <f t="shared" si="0"/>
        <v>0</v>
      </c>
    </row>
    <row r="26" spans="1:6" ht="27.75" customHeight="1">
      <c r="A26" s="136">
        <v>13</v>
      </c>
      <c r="B26" s="141" t="s">
        <v>3501</v>
      </c>
      <c r="C26" s="223">
        <v>17</v>
      </c>
      <c r="D26" s="143" t="s">
        <v>296</v>
      </c>
      <c r="E26" s="1480">
        <v>0</v>
      </c>
      <c r="F26" s="225">
        <f t="shared" si="0"/>
        <v>0</v>
      </c>
    </row>
    <row r="27" spans="1:6" ht="27.75" customHeight="1">
      <c r="A27" s="136">
        <v>14</v>
      </c>
      <c r="B27" s="141" t="s">
        <v>3502</v>
      </c>
      <c r="C27" s="223">
        <v>3</v>
      </c>
      <c r="D27" s="143" t="s">
        <v>296</v>
      </c>
      <c r="E27" s="1480">
        <v>0</v>
      </c>
      <c r="F27" s="225">
        <f t="shared" si="0"/>
        <v>0</v>
      </c>
    </row>
    <row r="28" spans="1:6" ht="27.75" customHeight="1">
      <c r="A28" s="136">
        <v>15</v>
      </c>
      <c r="B28" s="141" t="s">
        <v>3503</v>
      </c>
      <c r="C28" s="223">
        <v>12</v>
      </c>
      <c r="D28" s="143" t="s">
        <v>438</v>
      </c>
      <c r="E28" s="1480">
        <v>0</v>
      </c>
      <c r="F28" s="225">
        <f t="shared" si="0"/>
        <v>0</v>
      </c>
    </row>
    <row r="29" spans="1:6" ht="27.75" customHeight="1">
      <c r="A29" s="136">
        <v>16</v>
      </c>
      <c r="B29" s="141" t="s">
        <v>4067</v>
      </c>
      <c r="C29" s="223">
        <v>4</v>
      </c>
      <c r="D29" s="143" t="s">
        <v>296</v>
      </c>
      <c r="E29" s="1480">
        <v>0</v>
      </c>
      <c r="F29" s="225">
        <f t="shared" si="0"/>
        <v>0</v>
      </c>
    </row>
    <row r="30" spans="1:6" ht="27.75" customHeight="1">
      <c r="A30" s="136">
        <v>17</v>
      </c>
      <c r="B30" s="141" t="s">
        <v>4068</v>
      </c>
      <c r="C30" s="223">
        <v>2</v>
      </c>
      <c r="D30" s="143" t="s">
        <v>296</v>
      </c>
      <c r="E30" s="1480">
        <v>0</v>
      </c>
      <c r="F30" s="225">
        <f t="shared" si="0"/>
        <v>0</v>
      </c>
    </row>
    <row r="31" spans="1:6" ht="27.75" customHeight="1">
      <c r="A31" s="136">
        <v>18</v>
      </c>
      <c r="B31" s="141" t="s">
        <v>3504</v>
      </c>
      <c r="C31" s="223">
        <v>2</v>
      </c>
      <c r="D31" s="143" t="s">
        <v>296</v>
      </c>
      <c r="E31" s="1480">
        <v>0</v>
      </c>
      <c r="F31" s="225">
        <f t="shared" si="0"/>
        <v>0</v>
      </c>
    </row>
    <row r="32" spans="1:6" ht="27.75" customHeight="1">
      <c r="A32" s="136">
        <v>19</v>
      </c>
      <c r="B32" s="141" t="s">
        <v>3505</v>
      </c>
      <c r="C32" s="223">
        <v>1</v>
      </c>
      <c r="D32" s="143" t="s">
        <v>296</v>
      </c>
      <c r="E32" s="1480">
        <v>0</v>
      </c>
      <c r="F32" s="225">
        <f t="shared" si="0"/>
        <v>0</v>
      </c>
    </row>
    <row r="33" spans="1:6" ht="27.75" customHeight="1">
      <c r="A33" s="136">
        <v>20</v>
      </c>
      <c r="B33" s="141" t="s">
        <v>3506</v>
      </c>
      <c r="C33" s="223">
        <v>1</v>
      </c>
      <c r="D33" s="143" t="s">
        <v>296</v>
      </c>
      <c r="E33" s="1480">
        <v>0</v>
      </c>
      <c r="F33" s="225">
        <f t="shared" si="0"/>
        <v>0</v>
      </c>
    </row>
    <row r="34" spans="1:6" ht="27.75" customHeight="1">
      <c r="A34" s="136">
        <v>21</v>
      </c>
      <c r="B34" s="141" t="s">
        <v>3507</v>
      </c>
      <c r="C34" s="223">
        <v>1</v>
      </c>
      <c r="D34" s="143" t="s">
        <v>380</v>
      </c>
      <c r="E34" s="1480">
        <v>0</v>
      </c>
      <c r="F34" s="225">
        <f t="shared" si="0"/>
        <v>0</v>
      </c>
    </row>
    <row r="35" spans="1:6" ht="27.75" customHeight="1">
      <c r="A35" s="136">
        <v>22</v>
      </c>
      <c r="B35" s="141" t="s">
        <v>3508</v>
      </c>
      <c r="C35" s="223">
        <v>5</v>
      </c>
      <c r="D35" s="143" t="s">
        <v>438</v>
      </c>
      <c r="E35" s="1480">
        <v>0</v>
      </c>
      <c r="F35" s="225">
        <f t="shared" si="0"/>
        <v>0</v>
      </c>
    </row>
    <row r="36" spans="1:6" ht="27.75" customHeight="1">
      <c r="A36" s="136">
        <v>23</v>
      </c>
      <c r="B36" s="141" t="s">
        <v>3509</v>
      </c>
      <c r="C36" s="223">
        <v>2</v>
      </c>
      <c r="D36" s="143" t="s">
        <v>296</v>
      </c>
      <c r="E36" s="1480">
        <v>0</v>
      </c>
      <c r="F36" s="225">
        <f t="shared" si="0"/>
        <v>0</v>
      </c>
    </row>
    <row r="37" spans="1:6" ht="27.75" customHeight="1">
      <c r="A37" s="136">
        <v>24</v>
      </c>
      <c r="B37" s="141" t="s">
        <v>3510</v>
      </c>
      <c r="C37" s="223">
        <v>1</v>
      </c>
      <c r="D37" s="143" t="s">
        <v>296</v>
      </c>
      <c r="E37" s="1480">
        <v>0</v>
      </c>
      <c r="F37" s="225">
        <f t="shared" si="0"/>
        <v>0</v>
      </c>
    </row>
    <row r="38" spans="1:6" ht="27.75" customHeight="1">
      <c r="A38" s="136">
        <v>25</v>
      </c>
      <c r="B38" s="141" t="s">
        <v>3511</v>
      </c>
      <c r="C38" s="223">
        <v>1</v>
      </c>
      <c r="D38" s="143" t="s">
        <v>296</v>
      </c>
      <c r="E38" s="1480">
        <v>0</v>
      </c>
      <c r="F38" s="225">
        <f t="shared" si="0"/>
        <v>0</v>
      </c>
    </row>
    <row r="39" spans="1:6" ht="27.75" customHeight="1">
      <c r="A39" s="136">
        <v>26</v>
      </c>
      <c r="B39" s="141" t="s">
        <v>3512</v>
      </c>
      <c r="C39" s="223">
        <v>2</v>
      </c>
      <c r="D39" s="143" t="s">
        <v>296</v>
      </c>
      <c r="E39" s="1480">
        <v>0</v>
      </c>
      <c r="F39" s="225">
        <f t="shared" si="0"/>
        <v>0</v>
      </c>
    </row>
    <row r="40" spans="1:6" ht="27.75" customHeight="1">
      <c r="A40" s="136">
        <v>27</v>
      </c>
      <c r="B40" s="141" t="s">
        <v>3513</v>
      </c>
      <c r="C40" s="223">
        <v>10</v>
      </c>
      <c r="D40" s="143" t="s">
        <v>438</v>
      </c>
      <c r="E40" s="1480">
        <v>0</v>
      </c>
      <c r="F40" s="225">
        <f t="shared" si="0"/>
        <v>0</v>
      </c>
    </row>
    <row r="41" spans="1:6" ht="27.75" customHeight="1">
      <c r="A41" s="136">
        <v>28</v>
      </c>
      <c r="B41" s="141" t="s">
        <v>3514</v>
      </c>
      <c r="C41" s="223">
        <v>3</v>
      </c>
      <c r="D41" s="143" t="s">
        <v>296</v>
      </c>
      <c r="E41" s="1480">
        <v>0</v>
      </c>
      <c r="F41" s="225">
        <f t="shared" si="0"/>
        <v>0</v>
      </c>
    </row>
    <row r="42" spans="1:6" ht="27.75" customHeight="1">
      <c r="A42" s="136">
        <v>29</v>
      </c>
      <c r="B42" s="141" t="s">
        <v>3515</v>
      </c>
      <c r="C42" s="223">
        <v>1</v>
      </c>
      <c r="D42" s="143" t="s">
        <v>296</v>
      </c>
      <c r="E42" s="1480">
        <v>0</v>
      </c>
      <c r="F42" s="225">
        <f t="shared" si="0"/>
        <v>0</v>
      </c>
    </row>
    <row r="43" spans="1:6" ht="27.75" customHeight="1">
      <c r="A43" s="136">
        <v>30</v>
      </c>
      <c r="B43" s="141" t="s">
        <v>3516</v>
      </c>
      <c r="C43" s="223">
        <v>15</v>
      </c>
      <c r="D43" s="143" t="s">
        <v>438</v>
      </c>
      <c r="E43" s="1480">
        <v>0</v>
      </c>
      <c r="F43" s="225">
        <f t="shared" si="0"/>
        <v>0</v>
      </c>
    </row>
    <row r="44" spans="1:6" ht="27.75" customHeight="1">
      <c r="A44" s="136">
        <v>31</v>
      </c>
      <c r="B44" s="141" t="s">
        <v>3517</v>
      </c>
      <c r="C44" s="223">
        <v>15</v>
      </c>
      <c r="D44" s="143" t="s">
        <v>438</v>
      </c>
      <c r="E44" s="1480">
        <v>0</v>
      </c>
      <c r="F44" s="225">
        <f t="shared" si="0"/>
        <v>0</v>
      </c>
    </row>
    <row r="45" spans="1:6" ht="27.75" customHeight="1">
      <c r="A45" s="136">
        <v>32</v>
      </c>
      <c r="B45" s="141" t="s">
        <v>3518</v>
      </c>
      <c r="C45" s="223">
        <v>1</v>
      </c>
      <c r="D45" s="143" t="s">
        <v>296</v>
      </c>
      <c r="E45" s="1480">
        <v>0</v>
      </c>
      <c r="F45" s="225">
        <f t="shared" si="0"/>
        <v>0</v>
      </c>
    </row>
    <row r="46" spans="1:6" ht="27.75" customHeight="1">
      <c r="A46" s="136">
        <v>33</v>
      </c>
      <c r="B46" s="141" t="s">
        <v>3519</v>
      </c>
      <c r="C46" s="223">
        <v>16</v>
      </c>
      <c r="D46" s="143" t="s">
        <v>296</v>
      </c>
      <c r="E46" s="1480">
        <v>0</v>
      </c>
      <c r="F46" s="225">
        <f t="shared" si="0"/>
        <v>0</v>
      </c>
    </row>
    <row r="47" spans="1:6" ht="27.75" customHeight="1">
      <c r="A47" s="136">
        <v>34</v>
      </c>
      <c r="B47" s="141" t="s">
        <v>3520</v>
      </c>
      <c r="C47" s="223">
        <v>1</v>
      </c>
      <c r="D47" s="143" t="s">
        <v>0</v>
      </c>
      <c r="E47" s="1480">
        <v>0</v>
      </c>
      <c r="F47" s="225">
        <f t="shared" si="0"/>
        <v>0</v>
      </c>
    </row>
    <row r="48" spans="1:6" ht="27.75" customHeight="1">
      <c r="A48" s="136">
        <v>35</v>
      </c>
      <c r="B48" s="141" t="s">
        <v>3521</v>
      </c>
      <c r="C48" s="223">
        <v>16</v>
      </c>
      <c r="D48" s="143" t="s">
        <v>296</v>
      </c>
      <c r="E48" s="1480">
        <v>0</v>
      </c>
      <c r="F48" s="225">
        <f t="shared" si="0"/>
        <v>0</v>
      </c>
    </row>
    <row r="49" spans="1:6" ht="27.75" customHeight="1">
      <c r="A49" s="136">
        <v>36</v>
      </c>
      <c r="B49" s="141" t="s">
        <v>3522</v>
      </c>
      <c r="C49" s="223">
        <v>240</v>
      </c>
      <c r="D49" s="143" t="s">
        <v>438</v>
      </c>
      <c r="E49" s="1480">
        <v>0</v>
      </c>
      <c r="F49" s="225">
        <f t="shared" si="0"/>
        <v>0</v>
      </c>
    </row>
    <row r="50" spans="1:6" ht="27.75" customHeight="1">
      <c r="A50" s="136">
        <v>37</v>
      </c>
      <c r="B50" s="141" t="s">
        <v>3523</v>
      </c>
      <c r="C50" s="223">
        <v>240</v>
      </c>
      <c r="D50" s="143" t="s">
        <v>438</v>
      </c>
      <c r="E50" s="1480">
        <v>0</v>
      </c>
      <c r="F50" s="225">
        <f t="shared" si="0"/>
        <v>0</v>
      </c>
    </row>
    <row r="51" spans="1:6" ht="27.75" customHeight="1">
      <c r="A51" s="136">
        <v>38</v>
      </c>
      <c r="B51" s="141" t="s">
        <v>3524</v>
      </c>
      <c r="C51" s="223">
        <v>15</v>
      </c>
      <c r="D51" s="143" t="s">
        <v>296</v>
      </c>
      <c r="E51" s="1480">
        <v>0</v>
      </c>
      <c r="F51" s="225">
        <f t="shared" si="0"/>
        <v>0</v>
      </c>
    </row>
    <row r="52" spans="1:6" ht="27.75" customHeight="1">
      <c r="A52" s="136">
        <v>39</v>
      </c>
      <c r="B52" s="141" t="s">
        <v>3576</v>
      </c>
      <c r="C52" s="223">
        <v>15</v>
      </c>
      <c r="D52" s="143" t="s">
        <v>296</v>
      </c>
      <c r="E52" s="1480">
        <v>0</v>
      </c>
      <c r="F52" s="225">
        <f t="shared" si="0"/>
        <v>0</v>
      </c>
    </row>
    <row r="53" spans="1:6" ht="27.75" customHeight="1">
      <c r="A53" s="136">
        <v>40</v>
      </c>
      <c r="B53" s="141" t="s">
        <v>3577</v>
      </c>
      <c r="C53" s="223">
        <v>1</v>
      </c>
      <c r="D53" s="143" t="s">
        <v>380</v>
      </c>
      <c r="E53" s="1480">
        <v>0</v>
      </c>
      <c r="F53" s="225">
        <f t="shared" si="0"/>
        <v>0</v>
      </c>
    </row>
    <row r="54" spans="1:6">
      <c r="A54" s="136"/>
      <c r="B54" s="141"/>
      <c r="C54" s="223"/>
      <c r="D54" s="143"/>
      <c r="E54" s="232"/>
      <c r="F54" s="225"/>
    </row>
    <row r="55" spans="1:6" s="5" customFormat="1">
      <c r="A55" s="150"/>
      <c r="B55" s="151" t="s">
        <v>3525</v>
      </c>
      <c r="C55" s="1368"/>
      <c r="D55" s="153"/>
      <c r="E55" s="1481"/>
      <c r="F55" s="1483"/>
    </row>
    <row r="56" spans="1:6" ht="43.5" customHeight="1">
      <c r="A56" s="136">
        <v>41</v>
      </c>
      <c r="B56" s="141" t="s">
        <v>3529</v>
      </c>
      <c r="C56" s="223">
        <v>6</v>
      </c>
      <c r="D56" s="143" t="s">
        <v>380</v>
      </c>
      <c r="E56" s="232">
        <v>0</v>
      </c>
      <c r="F56" s="225">
        <f>C56*E56</f>
        <v>0</v>
      </c>
    </row>
    <row r="57" spans="1:6" ht="40.5" customHeight="1">
      <c r="A57" s="136">
        <v>42</v>
      </c>
      <c r="B57" s="141" t="s">
        <v>3530</v>
      </c>
      <c r="C57" s="223">
        <v>2</v>
      </c>
      <c r="D57" s="143" t="s">
        <v>380</v>
      </c>
      <c r="E57" s="232">
        <v>0</v>
      </c>
      <c r="F57" s="225">
        <f t="shared" si="0"/>
        <v>0</v>
      </c>
    </row>
    <row r="58" spans="1:6" ht="27.75" customHeight="1">
      <c r="A58" s="136">
        <v>45</v>
      </c>
      <c r="B58" s="141" t="s">
        <v>3526</v>
      </c>
      <c r="C58" s="223">
        <v>1</v>
      </c>
      <c r="D58" s="143" t="s">
        <v>380</v>
      </c>
      <c r="E58" s="232">
        <v>0</v>
      </c>
      <c r="F58" s="225">
        <f t="shared" si="0"/>
        <v>0</v>
      </c>
    </row>
    <row r="59" spans="1:6">
      <c r="A59" s="136"/>
      <c r="B59" s="141"/>
      <c r="C59" s="223"/>
      <c r="D59" s="143"/>
      <c r="E59" s="232"/>
      <c r="F59" s="225"/>
    </row>
    <row r="60" spans="1:6" s="5" customFormat="1">
      <c r="A60" s="150"/>
      <c r="B60" s="151" t="s">
        <v>3527</v>
      </c>
      <c r="C60" s="258"/>
      <c r="D60" s="153"/>
      <c r="E60" s="1482"/>
      <c r="F60" s="1483"/>
    </row>
    <row r="61" spans="1:6" ht="27.75" customHeight="1">
      <c r="A61" s="136">
        <v>47</v>
      </c>
      <c r="B61" s="141" t="s">
        <v>3531</v>
      </c>
      <c r="C61" s="223">
        <v>1</v>
      </c>
      <c r="D61" s="143" t="s">
        <v>380</v>
      </c>
      <c r="E61" s="232">
        <v>0</v>
      </c>
      <c r="F61" s="225">
        <f t="shared" si="0"/>
        <v>0</v>
      </c>
    </row>
    <row r="62" spans="1:6" ht="27.75" customHeight="1">
      <c r="A62" s="136">
        <v>48</v>
      </c>
      <c r="B62" s="141" t="s">
        <v>3528</v>
      </c>
      <c r="C62" s="223">
        <v>7</v>
      </c>
      <c r="D62" s="143" t="s">
        <v>296</v>
      </c>
      <c r="E62" s="232">
        <v>0</v>
      </c>
      <c r="F62" s="225">
        <f t="shared" si="0"/>
        <v>0</v>
      </c>
    </row>
    <row r="63" spans="1:6" ht="51">
      <c r="A63" s="136">
        <v>49</v>
      </c>
      <c r="B63" s="141" t="s">
        <v>3578</v>
      </c>
      <c r="C63" s="223">
        <v>1</v>
      </c>
      <c r="D63" s="143" t="s">
        <v>380</v>
      </c>
      <c r="E63" s="232">
        <v>0</v>
      </c>
      <c r="F63" s="225">
        <f t="shared" si="0"/>
        <v>0</v>
      </c>
    </row>
    <row r="64" spans="1:6">
      <c r="A64" s="136" t="s">
        <v>431</v>
      </c>
      <c r="B64" s="141"/>
      <c r="C64" s="223"/>
      <c r="D64" s="143"/>
      <c r="E64" s="232"/>
      <c r="F64" s="225"/>
    </row>
    <row r="65" spans="1:6" s="8" customFormat="1" ht="13.5" thickBot="1">
      <c r="A65" s="56">
        <v>30</v>
      </c>
      <c r="B65" s="57" t="s">
        <v>3488</v>
      </c>
      <c r="C65" s="228"/>
      <c r="D65" s="222"/>
      <c r="E65" s="229"/>
      <c r="F65" s="230">
        <f>SUM(F14:F64)</f>
        <v>0</v>
      </c>
    </row>
    <row r="66" spans="1:6" s="8" customFormat="1" ht="13.5" thickTop="1">
      <c r="A66" s="71"/>
      <c r="B66" s="51"/>
      <c r="C66" s="52"/>
      <c r="D66" s="36"/>
      <c r="E66" s="65"/>
      <c r="F66" s="72"/>
    </row>
    <row r="67" spans="1:6">
      <c r="B67" s="122"/>
      <c r="C67" s="123"/>
      <c r="D67" s="124"/>
      <c r="E67" s="125"/>
    </row>
    <row r="68" spans="1:6">
      <c r="A68" s="40"/>
      <c r="B68" s="51"/>
      <c r="C68" s="37"/>
      <c r="D68" s="64"/>
      <c r="E68" s="65"/>
      <c r="F68" s="65"/>
    </row>
    <row r="70" spans="1:6">
      <c r="B70" s="51"/>
    </row>
    <row r="71" spans="1:6">
      <c r="B71" s="38"/>
      <c r="E71" s="126"/>
    </row>
    <row r="72" spans="1:6">
      <c r="B72" s="38"/>
      <c r="E72" s="126"/>
    </row>
    <row r="73" spans="1:6">
      <c r="B73" s="38"/>
      <c r="E73" s="126"/>
    </row>
    <row r="74" spans="1:6">
      <c r="B74" s="38"/>
      <c r="E74" s="126"/>
    </row>
    <row r="75" spans="1:6">
      <c r="B75" s="38"/>
      <c r="E75" s="126"/>
    </row>
    <row r="76" spans="1:6">
      <c r="B76" s="38"/>
      <c r="E76" s="126"/>
    </row>
    <row r="77" spans="1:6">
      <c r="B77" s="38"/>
      <c r="E77" s="126"/>
    </row>
    <row r="78" spans="1:6">
      <c r="B78" s="38"/>
      <c r="E78" s="126"/>
    </row>
    <row r="79" spans="1:6">
      <c r="B79" s="51"/>
    </row>
    <row r="80" spans="1:6">
      <c r="B80" s="38"/>
    </row>
    <row r="82" spans="1:6" s="8" customFormat="1">
      <c r="A82" s="71"/>
      <c r="B82" s="51"/>
      <c r="C82" s="52"/>
      <c r="D82" s="36"/>
      <c r="E82" s="65"/>
      <c r="F82" s="72"/>
    </row>
    <row r="83" spans="1:6">
      <c r="B83" s="51"/>
      <c r="E83" s="65"/>
    </row>
    <row r="85" spans="1:6">
      <c r="A85" s="40"/>
      <c r="B85" s="51"/>
      <c r="C85" s="37"/>
      <c r="D85" s="64"/>
      <c r="E85" s="65"/>
      <c r="F85" s="65"/>
    </row>
    <row r="87" spans="1:6">
      <c r="B87" s="38"/>
      <c r="E87" s="126"/>
    </row>
    <row r="89" spans="1:6" s="8" customFormat="1">
      <c r="A89" s="71"/>
      <c r="B89" s="51"/>
      <c r="C89" s="52"/>
      <c r="D89" s="36"/>
      <c r="E89" s="65"/>
      <c r="F89" s="72"/>
    </row>
  </sheetData>
  <sheetProtection algorithmName="SHA-512" hashValue="NchrL1PhqFyPRHx4ajBf6411YvM46hKW+DHsaoZ0UiVjZKUxx6mrxR3vHCBKUDvWuVkohkiRJ9WT/y+/24/fDQ==" saltValue="67ThFW4IdoakeI1ktQxyvQ==" spinCount="100000" sheet="1" objects="1" scenarios="1"/>
  <protectedRanges>
    <protectedRange sqref="F82:F85 F67:F68 F89:F91 D10:E11 E92:F64645" name="Obseg5_11"/>
    <protectedRange sqref="E14:E54 E56:E64" name="Obseg5_2_3"/>
    <protectedRange sqref="F69:F81 F86:F88 F56:F64 F14:F54" name="Obseg5_4_2"/>
    <protectedRange sqref="E12:F12" name="Obseg5_14"/>
    <protectedRange sqref="F13" name="Obseg5_4_4_7_1_1"/>
    <protectedRange sqref="E13" name="Obseg5_3_1_2_1"/>
    <protectedRange sqref="E65:F66" name="Obseg5_12_1_8_1"/>
    <protectedRange sqref="E79:E81 E68" name="Obseg5_11_2"/>
    <protectedRange sqref="E90 E88 E85" name="Obseg5_11_1_1_1"/>
    <protectedRange sqref="E86" name="Obseg5_5_1_2_1_1"/>
    <protectedRange sqref="E89" name="Obseg5_12_1_16"/>
    <protectedRange sqref="E87" name="Obseg5_3_1_2_2_2"/>
  </protectedRanges>
  <mergeCells count="1">
    <mergeCell ref="E8:F8"/>
  </mergeCells>
  <conditionalFormatting sqref="A14:A64">
    <cfRule type="expression" dxfId="5" priority="13">
      <formula>A14="x"</formula>
    </cfRule>
  </conditionalFormatting>
  <conditionalFormatting sqref="A69:A81">
    <cfRule type="expression" dxfId="4" priority="11">
      <formula>A69="x"</formula>
    </cfRule>
  </conditionalFormatting>
  <conditionalFormatting sqref="A86:A88">
    <cfRule type="expression" dxfId="3" priority="10">
      <formula>A86="x"</formula>
    </cfRule>
  </conditionalFormatting>
  <pageMargins left="0.70866141732283472" right="0.43307086614173229" top="0.74803149606299213" bottom="0.74803149606299213" header="0.31496062992125984" footer="0.31496062992125984"/>
  <pageSetup paperSize="9" scale="89" orientation="portrait" r:id="rId1"/>
  <rowBreaks count="1" manualBreakCount="1">
    <brk id="34" max="5"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ABFE0-C2CF-45A2-B7BF-4EAFB3AAC359}">
  <sheetPr>
    <pageSetUpPr fitToPage="1"/>
  </sheetPr>
  <dimension ref="A1:F45"/>
  <sheetViews>
    <sheetView showZeros="0" view="pageBreakPreview" zoomScale="115" zoomScaleNormal="100" zoomScaleSheetLayoutView="115" workbookViewId="0">
      <selection activeCell="E7" sqref="E7:F7"/>
    </sheetView>
  </sheetViews>
  <sheetFormatPr defaultColWidth="9.140625" defaultRowHeight="12.75"/>
  <cols>
    <col min="1" max="1" width="5.7109375" style="38" customWidth="1"/>
    <col min="2" max="2" width="45.85546875" style="35" customWidth="1"/>
    <col min="3" max="3" width="6.7109375" style="36" customWidth="1"/>
    <col min="4" max="4" width="5.5703125" style="52" bestFit="1" customWidth="1"/>
    <col min="5" max="5" width="11.28515625" style="55" customWidth="1"/>
    <col min="6" max="6" width="14.7109375" style="55" customWidth="1"/>
    <col min="7" max="16384" width="9.140625" style="3"/>
  </cols>
  <sheetData>
    <row r="1" spans="1:6" s="1" customFormat="1" ht="14.25">
      <c r="D1" s="2"/>
    </row>
    <row r="2" spans="1:6" s="1" customFormat="1" ht="14.25">
      <c r="D2" s="2"/>
    </row>
    <row r="3" spans="1:6" s="1" customFormat="1" ht="14.25">
      <c r="D3" s="2"/>
    </row>
    <row r="4" spans="1:6" s="1" customFormat="1" ht="14.25">
      <c r="D4" s="2"/>
    </row>
    <row r="5" spans="1:6" s="1" customFormat="1" ht="14.25">
      <c r="D5" s="2"/>
    </row>
    <row r="6" spans="1:6" s="1" customFormat="1" ht="14.25">
      <c r="D6" s="2"/>
    </row>
    <row r="7" spans="1:6" s="1" customFormat="1" ht="15" customHeight="1">
      <c r="D7" s="2"/>
      <c r="E7" s="1568" t="s">
        <v>4246</v>
      </c>
      <c r="F7" s="1568"/>
    </row>
    <row r="8" spans="1:6" s="1" customFormat="1" ht="14.25">
      <c r="D8" s="2"/>
      <c r="F8" s="1370"/>
    </row>
    <row r="9" spans="1:6" s="5" customFormat="1" ht="24">
      <c r="A9" s="42" t="s">
        <v>3564</v>
      </c>
      <c r="B9" s="42" t="s">
        <v>3565</v>
      </c>
      <c r="C9" s="44" t="s">
        <v>3567</v>
      </c>
      <c r="D9" s="43" t="s">
        <v>3566</v>
      </c>
      <c r="E9" s="45" t="s">
        <v>3568</v>
      </c>
      <c r="F9" s="45" t="s">
        <v>3575</v>
      </c>
    </row>
    <row r="10" spans="1:6" s="5" customFormat="1">
      <c r="A10" s="42"/>
      <c r="B10" s="42"/>
      <c r="C10" s="44"/>
      <c r="D10" s="43"/>
      <c r="E10" s="45"/>
      <c r="F10" s="45"/>
    </row>
    <row r="11" spans="1:6" s="23" customFormat="1" ht="15.75">
      <c r="A11" s="132"/>
      <c r="B11" s="132" t="s">
        <v>3532</v>
      </c>
      <c r="C11" s="134"/>
      <c r="D11" s="133"/>
      <c r="E11" s="135"/>
      <c r="F11" s="135"/>
    </row>
    <row r="12" spans="1:6" s="5" customFormat="1">
      <c r="A12" s="150"/>
      <c r="B12" s="151"/>
      <c r="C12" s="153"/>
      <c r="D12" s="152"/>
      <c r="E12" s="154"/>
      <c r="F12" s="154"/>
    </row>
    <row r="13" spans="1:6">
      <c r="A13" s="136">
        <v>1</v>
      </c>
      <c r="B13" s="151"/>
      <c r="C13" s="143" t="s">
        <v>2</v>
      </c>
      <c r="D13" s="223">
        <v>34</v>
      </c>
      <c r="E13" s="231">
        <v>0</v>
      </c>
      <c r="F13" s="225">
        <f t="shared" ref="F13:F19" si="0">D13*E13</f>
        <v>0</v>
      </c>
    </row>
    <row r="14" spans="1:6" ht="293.25">
      <c r="A14" s="136"/>
      <c r="B14" s="141" t="s">
        <v>3583</v>
      </c>
      <c r="C14" s="143"/>
      <c r="D14" s="226"/>
      <c r="E14" s="232">
        <v>0</v>
      </c>
      <c r="F14" s="225">
        <f t="shared" si="0"/>
        <v>0</v>
      </c>
    </row>
    <row r="15" spans="1:6">
      <c r="A15" s="136">
        <v>2</v>
      </c>
      <c r="B15" s="136"/>
      <c r="C15" s="143" t="s">
        <v>2</v>
      </c>
      <c r="D15" s="223">
        <v>14</v>
      </c>
      <c r="E15" s="232">
        <v>0</v>
      </c>
      <c r="F15" s="225">
        <f t="shared" si="0"/>
        <v>0</v>
      </c>
    </row>
    <row r="16" spans="1:6" ht="293.25">
      <c r="A16" s="136"/>
      <c r="B16" s="141" t="s">
        <v>3584</v>
      </c>
      <c r="C16" s="143"/>
      <c r="D16" s="223"/>
      <c r="E16" s="232"/>
      <c r="F16" s="225">
        <f t="shared" si="0"/>
        <v>0</v>
      </c>
    </row>
    <row r="17" spans="1:6">
      <c r="A17" s="136">
        <v>3</v>
      </c>
      <c r="B17" s="136"/>
      <c r="C17" s="143" t="s">
        <v>2</v>
      </c>
      <c r="D17" s="223">
        <v>4</v>
      </c>
      <c r="E17" s="232">
        <v>0</v>
      </c>
      <c r="F17" s="225">
        <f t="shared" si="0"/>
        <v>0</v>
      </c>
    </row>
    <row r="18" spans="1:6" ht="229.5">
      <c r="A18" s="136"/>
      <c r="B18" s="141" t="s">
        <v>3585</v>
      </c>
      <c r="C18" s="143"/>
      <c r="D18" s="223"/>
      <c r="E18" s="232">
        <v>0</v>
      </c>
      <c r="F18" s="225">
        <f t="shared" si="0"/>
        <v>0</v>
      </c>
    </row>
    <row r="19" spans="1:6">
      <c r="A19" s="136">
        <v>4</v>
      </c>
      <c r="B19" s="141"/>
      <c r="C19" s="143" t="s">
        <v>2</v>
      </c>
      <c r="D19" s="223">
        <v>1</v>
      </c>
      <c r="E19" s="232">
        <v>0</v>
      </c>
      <c r="F19" s="225">
        <f t="shared" si="0"/>
        <v>0</v>
      </c>
    </row>
    <row r="20" spans="1:6" ht="255">
      <c r="A20" s="136" t="s">
        <v>431</v>
      </c>
      <c r="B20" s="141" t="s">
        <v>3586</v>
      </c>
      <c r="C20" s="143"/>
      <c r="D20" s="223"/>
      <c r="E20" s="227"/>
      <c r="F20" s="225"/>
    </row>
    <row r="21" spans="1:6" s="8" customFormat="1" ht="13.5" thickBot="1">
      <c r="A21" s="56">
        <v>30</v>
      </c>
      <c r="B21" s="57" t="s">
        <v>3533</v>
      </c>
      <c r="C21" s="222"/>
      <c r="D21" s="228"/>
      <c r="E21" s="229"/>
      <c r="F21" s="230">
        <f>SUM(F13:F20)</f>
        <v>0</v>
      </c>
    </row>
    <row r="22" spans="1:6" s="8" customFormat="1" ht="13.5" thickTop="1">
      <c r="A22" s="71"/>
      <c r="B22" s="51"/>
      <c r="C22" s="36"/>
      <c r="D22" s="52"/>
      <c r="E22" s="65"/>
      <c r="F22" s="72"/>
    </row>
    <row r="23" spans="1:6">
      <c r="B23" s="122"/>
      <c r="C23" s="124"/>
      <c r="D23" s="123"/>
      <c r="E23" s="125"/>
    </row>
    <row r="24" spans="1:6">
      <c r="A24" s="40"/>
      <c r="B24" s="51"/>
      <c r="C24" s="64"/>
      <c r="D24" s="37"/>
      <c r="E24" s="65"/>
      <c r="F24" s="65"/>
    </row>
    <row r="26" spans="1:6">
      <c r="B26" s="51"/>
    </row>
    <row r="27" spans="1:6">
      <c r="B27" s="38"/>
      <c r="E27" s="126"/>
    </row>
    <row r="28" spans="1:6">
      <c r="B28" s="38"/>
      <c r="E28" s="126"/>
    </row>
    <row r="29" spans="1:6">
      <c r="B29" s="38"/>
      <c r="E29" s="126"/>
    </row>
    <row r="30" spans="1:6">
      <c r="B30" s="38"/>
      <c r="E30" s="126"/>
    </row>
    <row r="31" spans="1:6">
      <c r="B31" s="38"/>
      <c r="E31" s="126"/>
    </row>
    <row r="32" spans="1:6">
      <c r="B32" s="38"/>
      <c r="E32" s="126"/>
    </row>
    <row r="33" spans="1:6">
      <c r="B33" s="38"/>
      <c r="E33" s="126"/>
    </row>
    <row r="34" spans="1:6">
      <c r="B34" s="38"/>
      <c r="E34" s="126"/>
    </row>
    <row r="35" spans="1:6">
      <c r="B35" s="51"/>
    </row>
    <row r="36" spans="1:6">
      <c r="B36" s="38"/>
    </row>
    <row r="38" spans="1:6" s="8" customFormat="1">
      <c r="A38" s="71"/>
      <c r="B38" s="51"/>
      <c r="C38" s="36"/>
      <c r="D38" s="52"/>
      <c r="E38" s="65"/>
      <c r="F38" s="72"/>
    </row>
    <row r="39" spans="1:6">
      <c r="B39" s="51"/>
      <c r="E39" s="65"/>
    </row>
    <row r="41" spans="1:6">
      <c r="A41" s="40"/>
      <c r="B41" s="51"/>
      <c r="C41" s="64"/>
      <c r="D41" s="37"/>
      <c r="E41" s="65"/>
      <c r="F41" s="65"/>
    </row>
    <row r="43" spans="1:6">
      <c r="B43" s="38"/>
      <c r="E43" s="126"/>
    </row>
    <row r="45" spans="1:6" s="8" customFormat="1">
      <c r="A45" s="71"/>
      <c r="B45" s="51"/>
      <c r="C45" s="36"/>
      <c r="D45" s="52"/>
      <c r="E45" s="65"/>
      <c r="F45" s="72"/>
    </row>
  </sheetData>
  <sheetProtection algorithmName="SHA-512" hashValue="4VfllReBHsZlNMrNQRlMlpN8b2S865Ar8+IWmLSLbWhpQygUqyyKdy/NBSj292uDhVbAHy8VJ9YgkqqUZ1M3hg==" saltValue="SHCho3RYCXw/IuPje+QvQQ==" spinCount="100000" sheet="1" objects="1" scenarios="1"/>
  <protectedRanges>
    <protectedRange sqref="F38:F41 F23:F24 E12:F12 E48:F64601 F45:F47" name="Obseg5_11"/>
    <protectedRange sqref="E13:E20" name="Obseg5_2_3"/>
    <protectedRange sqref="F25:F37 F42:F44 F13:F20" name="Obseg5_4_2"/>
    <protectedRange sqref="E11:F11" name="Obseg5_14"/>
    <protectedRange sqref="E21:F22" name="Obseg5_12_1_8_1"/>
    <protectedRange sqref="E35:E37 E24" name="Obseg5_11_2"/>
    <protectedRange sqref="E46 E44 E41" name="Obseg5_11_1_1_1"/>
    <protectedRange sqref="E42" name="Obseg5_5_1_2_1_1"/>
    <protectedRange sqref="E45" name="Obseg5_12_1_16"/>
    <protectedRange sqref="E43" name="Obseg5_3_1_2_2_2"/>
    <protectedRange sqref="E9:E10 C9:C10" name="Obseg5_11_1"/>
  </protectedRanges>
  <mergeCells count="1">
    <mergeCell ref="E7:F7"/>
  </mergeCells>
  <conditionalFormatting sqref="A13:A20">
    <cfRule type="expression" dxfId="2" priority="3">
      <formula>A13="x"</formula>
    </cfRule>
  </conditionalFormatting>
  <conditionalFormatting sqref="A25:A37">
    <cfRule type="expression" dxfId="1" priority="2">
      <formula>A25="x"</formula>
    </cfRule>
  </conditionalFormatting>
  <conditionalFormatting sqref="A42:A44">
    <cfRule type="expression" dxfId="0" priority="1">
      <formula>A42="x"</formula>
    </cfRule>
  </conditionalFormatting>
  <pageMargins left="0.70866141732283472" right="0.41338582677165359" top="0.74803149606299213" bottom="0.74803149606299213" header="0.31496062992125984" footer="0.31496062992125984"/>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F835"/>
  <sheetViews>
    <sheetView view="pageBreakPreview" zoomScaleNormal="100" zoomScaleSheetLayoutView="100" workbookViewId="0">
      <selection activeCell="B30" sqref="B30"/>
    </sheetView>
  </sheetViews>
  <sheetFormatPr defaultColWidth="9.140625" defaultRowHeight="12.75"/>
  <cols>
    <col min="1" max="1" width="3.5703125" style="1380" customWidth="1"/>
    <col min="2" max="2" width="75.7109375" style="1383" customWidth="1"/>
    <col min="3" max="3" width="6.7109375" style="4" customWidth="1"/>
    <col min="4" max="4" width="9.7109375" style="1392" customWidth="1"/>
    <col min="5" max="6" width="12.7109375" style="1392" customWidth="1"/>
    <col min="7" max="16384" width="9.140625" style="3"/>
  </cols>
  <sheetData>
    <row r="1" spans="1:6">
      <c r="A1" s="1374"/>
      <c r="B1" s="1375"/>
      <c r="C1" s="1376"/>
      <c r="D1" s="1377"/>
      <c r="E1" s="7"/>
      <c r="F1" s="7"/>
    </row>
    <row r="2" spans="1:6" s="318" customFormat="1">
      <c r="C2" s="319"/>
    </row>
    <row r="3" spans="1:6" s="318" customFormat="1">
      <c r="C3" s="319"/>
    </row>
    <row r="4" spans="1:6" s="318" customFormat="1">
      <c r="C4" s="319"/>
    </row>
    <row r="5" spans="1:6" s="318" customFormat="1">
      <c r="C5" s="319"/>
    </row>
    <row r="6" spans="1:6" s="318" customFormat="1">
      <c r="C6" s="319"/>
    </row>
    <row r="7" spans="1:6" s="318" customFormat="1">
      <c r="C7" s="319"/>
    </row>
    <row r="8" spans="1:6" s="318" customFormat="1" ht="18" customHeight="1">
      <c r="A8" s="1378"/>
      <c r="B8" s="1378"/>
      <c r="C8" s="1379"/>
    </row>
    <row r="9" spans="1:6" s="318" customFormat="1" ht="18" customHeight="1">
      <c r="A9" s="1378"/>
      <c r="B9" s="1378"/>
      <c r="C9" s="1379"/>
    </row>
    <row r="10" spans="1:6">
      <c r="B10" s="1381" t="s">
        <v>10</v>
      </c>
      <c r="C10" s="1376"/>
      <c r="D10" s="1377"/>
      <c r="E10" s="7"/>
      <c r="F10" s="7"/>
    </row>
    <row r="11" spans="1:6" s="4" customFormat="1">
      <c r="A11" s="1374"/>
      <c r="B11" s="1381"/>
      <c r="C11" s="1382"/>
      <c r="D11" s="12"/>
      <c r="E11" s="12"/>
      <c r="F11" s="12"/>
    </row>
    <row r="12" spans="1:6" s="4" customFormat="1" ht="21.75" customHeight="1">
      <c r="A12" s="1374"/>
      <c r="B12" s="1375" t="s">
        <v>9</v>
      </c>
      <c r="C12" s="1383"/>
      <c r="D12" s="13"/>
      <c r="E12" s="13"/>
      <c r="F12" s="13"/>
    </row>
    <row r="13" spans="1:6" s="4" customFormat="1" ht="21.75" customHeight="1">
      <c r="A13" s="1374"/>
      <c r="B13" s="1384" t="s">
        <v>72</v>
      </c>
      <c r="C13" s="1383"/>
      <c r="D13" s="13"/>
      <c r="E13" s="13"/>
      <c r="F13" s="13"/>
    </row>
    <row r="14" spans="1:6" s="4" customFormat="1" ht="32.25" customHeight="1">
      <c r="A14" s="1374"/>
      <c r="B14" s="1384" t="s">
        <v>73</v>
      </c>
      <c r="C14" s="1383"/>
      <c r="D14" s="13"/>
      <c r="E14" s="13"/>
      <c r="F14" s="13"/>
    </row>
    <row r="15" spans="1:6" s="4" customFormat="1" ht="21.75" customHeight="1">
      <c r="A15" s="1374"/>
      <c r="B15" s="1375" t="s">
        <v>78</v>
      </c>
      <c r="C15" s="1383"/>
      <c r="D15" s="13"/>
      <c r="E15" s="13"/>
      <c r="F15" s="13"/>
    </row>
    <row r="16" spans="1:6" s="4" customFormat="1" ht="21.75" customHeight="1">
      <c r="A16" s="1374"/>
      <c r="B16" s="1375" t="s">
        <v>74</v>
      </c>
      <c r="C16" s="1383"/>
      <c r="D16" s="13"/>
      <c r="E16" s="13"/>
      <c r="F16" s="13"/>
    </row>
    <row r="17" spans="1:6" s="4" customFormat="1" ht="32.25" customHeight="1">
      <c r="A17" s="1374"/>
      <c r="B17" s="1384" t="s">
        <v>132</v>
      </c>
      <c r="C17" s="1383"/>
      <c r="D17" s="13"/>
      <c r="E17" s="13"/>
      <c r="F17" s="13"/>
    </row>
    <row r="18" spans="1:6" s="4" customFormat="1" ht="21.75" customHeight="1">
      <c r="A18" s="1374"/>
      <c r="B18" s="1375" t="s">
        <v>75</v>
      </c>
      <c r="C18" s="1383"/>
      <c r="D18" s="13"/>
      <c r="E18" s="13"/>
      <c r="F18" s="13"/>
    </row>
    <row r="19" spans="1:6" s="4" customFormat="1" ht="21.75" customHeight="1">
      <c r="A19" s="1374"/>
      <c r="B19" s="1375" t="s">
        <v>76</v>
      </c>
      <c r="C19" s="1383"/>
      <c r="D19" s="13"/>
      <c r="E19" s="13"/>
      <c r="F19" s="13"/>
    </row>
    <row r="20" spans="1:6" s="4" customFormat="1" ht="21.75" customHeight="1">
      <c r="A20" s="1374"/>
      <c r="B20" s="1375" t="s">
        <v>79</v>
      </c>
      <c r="C20" s="1383"/>
      <c r="D20" s="13"/>
      <c r="E20" s="13"/>
      <c r="F20" s="13"/>
    </row>
    <row r="21" spans="1:6" s="4" customFormat="1" ht="32.25" customHeight="1">
      <c r="A21" s="1374"/>
      <c r="B21" s="1384" t="s">
        <v>128</v>
      </c>
      <c r="C21" s="1383"/>
      <c r="D21" s="13"/>
      <c r="E21" s="13"/>
      <c r="F21" s="13"/>
    </row>
    <row r="22" spans="1:6" s="4" customFormat="1" ht="32.25" customHeight="1">
      <c r="A22" s="1374"/>
      <c r="B22" s="1384" t="s">
        <v>134</v>
      </c>
      <c r="C22" s="1383"/>
      <c r="D22" s="13"/>
      <c r="E22" s="13"/>
      <c r="F22" s="13"/>
    </row>
    <row r="23" spans="1:6" s="4" customFormat="1" ht="44.25" customHeight="1">
      <c r="A23" s="1374"/>
      <c r="B23" s="1384" t="s">
        <v>131</v>
      </c>
      <c r="C23" s="1383"/>
      <c r="D23" s="13"/>
      <c r="E23" s="13"/>
      <c r="F23" s="13"/>
    </row>
    <row r="24" spans="1:6" ht="21.75" customHeight="1">
      <c r="A24" s="1385"/>
      <c r="B24" s="3" t="s">
        <v>77</v>
      </c>
      <c r="C24" s="1376"/>
      <c r="D24" s="1377"/>
      <c r="E24" s="7"/>
      <c r="F24" s="7"/>
    </row>
    <row r="25" spans="1:6" ht="21.75" customHeight="1">
      <c r="A25" s="1385"/>
      <c r="B25" s="1375" t="s">
        <v>80</v>
      </c>
      <c r="C25" s="1376"/>
      <c r="D25" s="1377"/>
      <c r="E25" s="7"/>
      <c r="F25" s="7"/>
    </row>
    <row r="26" spans="1:6" ht="21.75" customHeight="1">
      <c r="A26" s="1385"/>
      <c r="B26" s="1375" t="s">
        <v>81</v>
      </c>
      <c r="C26" s="1376"/>
      <c r="D26" s="1377"/>
      <c r="E26" s="7"/>
      <c r="F26" s="7"/>
    </row>
    <row r="27" spans="1:6" s="4" customFormat="1" ht="32.25" customHeight="1">
      <c r="A27" s="1374"/>
      <c r="B27" s="1384" t="s">
        <v>82</v>
      </c>
      <c r="C27" s="1383"/>
      <c r="D27" s="13"/>
      <c r="E27" s="13"/>
      <c r="F27" s="13"/>
    </row>
    <row r="28" spans="1:6" s="4" customFormat="1" ht="21.75" customHeight="1">
      <c r="A28" s="1374"/>
      <c r="B28" s="1375" t="s">
        <v>83</v>
      </c>
      <c r="C28" s="1383"/>
      <c r="D28" s="13"/>
      <c r="E28" s="13"/>
      <c r="F28" s="13"/>
    </row>
    <row r="29" spans="1:6" s="4" customFormat="1" ht="21.75" customHeight="1">
      <c r="A29" s="1374"/>
      <c r="B29" s="1375" t="s">
        <v>84</v>
      </c>
      <c r="C29" s="1383"/>
      <c r="D29" s="13"/>
      <c r="E29" s="13"/>
      <c r="F29" s="13"/>
    </row>
    <row r="30" spans="1:6" s="4" customFormat="1" ht="21.75" customHeight="1">
      <c r="A30" s="1374"/>
      <c r="B30" s="1375" t="s">
        <v>129</v>
      </c>
      <c r="C30" s="1383"/>
      <c r="D30" s="13"/>
      <c r="E30" s="13"/>
      <c r="F30" s="13"/>
    </row>
    <row r="31" spans="1:6" s="4" customFormat="1" ht="21.75" customHeight="1">
      <c r="A31" s="1374"/>
      <c r="B31" s="1375" t="s">
        <v>130</v>
      </c>
      <c r="C31" s="1383"/>
      <c r="D31" s="13"/>
      <c r="E31" s="13"/>
      <c r="F31" s="13"/>
    </row>
    <row r="32" spans="1:6" s="4" customFormat="1">
      <c r="A32" s="1386"/>
      <c r="B32" s="1375"/>
      <c r="C32" s="1382"/>
      <c r="D32" s="13"/>
      <c r="E32" s="13"/>
      <c r="F32" s="13"/>
    </row>
    <row r="33" spans="1:6" s="4" customFormat="1">
      <c r="A33" s="1387"/>
      <c r="B33" s="1381" t="s">
        <v>32</v>
      </c>
      <c r="C33" s="1382"/>
      <c r="D33" s="13"/>
      <c r="E33" s="13"/>
      <c r="F33" s="13"/>
    </row>
    <row r="34" spans="1:6" s="4" customFormat="1">
      <c r="A34" s="1387"/>
      <c r="B34" s="1381"/>
      <c r="C34" s="1382"/>
      <c r="D34" s="13"/>
      <c r="E34" s="13"/>
      <c r="F34" s="13"/>
    </row>
    <row r="35" spans="1:6" ht="21.75" customHeight="1">
      <c r="A35" s="1385"/>
      <c r="B35" s="1375" t="s">
        <v>33</v>
      </c>
      <c r="C35" s="1376"/>
      <c r="D35" s="1377"/>
      <c r="E35" s="7"/>
      <c r="F35" s="7"/>
    </row>
    <row r="36" spans="1:6" s="4" customFormat="1" ht="32.25" customHeight="1">
      <c r="A36" s="1374"/>
      <c r="B36" s="1384" t="s">
        <v>34</v>
      </c>
      <c r="C36" s="1383"/>
      <c r="D36" s="13"/>
      <c r="E36" s="13"/>
      <c r="F36" s="13"/>
    </row>
    <row r="37" spans="1:6" s="4" customFormat="1" ht="32.25" customHeight="1">
      <c r="A37" s="1374"/>
      <c r="B37" s="1384" t="s">
        <v>35</v>
      </c>
      <c r="C37" s="1383"/>
      <c r="D37" s="13"/>
      <c r="E37" s="13"/>
      <c r="F37" s="13"/>
    </row>
    <row r="38" spans="1:6">
      <c r="A38" s="1388"/>
      <c r="B38" s="1382"/>
      <c r="C38" s="1376"/>
      <c r="D38" s="1377"/>
      <c r="E38" s="7"/>
      <c r="F38" s="7"/>
    </row>
    <row r="39" spans="1:6">
      <c r="A39" s="1389"/>
      <c r="B39" s="1390"/>
      <c r="C39" s="1376"/>
      <c r="D39" s="1377"/>
      <c r="E39" s="7"/>
      <c r="F39" s="7"/>
    </row>
    <row r="40" spans="1:6">
      <c r="A40" s="1374"/>
      <c r="B40" s="1375"/>
      <c r="C40" s="1376"/>
      <c r="D40" s="1377"/>
      <c r="E40" s="7"/>
      <c r="F40" s="1391"/>
    </row>
    <row r="41" spans="1:6">
      <c r="A41" s="1374"/>
      <c r="B41" s="1375"/>
      <c r="C41" s="1376"/>
      <c r="D41" s="1377"/>
      <c r="F41" s="1391"/>
    </row>
    <row r="42" spans="1:6">
      <c r="A42" s="1374"/>
      <c r="B42" s="1375"/>
      <c r="C42" s="1376"/>
      <c r="D42" s="1377"/>
      <c r="F42" s="1391"/>
    </row>
    <row r="43" spans="1:6">
      <c r="A43" s="1374"/>
      <c r="B43" s="1375"/>
      <c r="C43" s="1376"/>
      <c r="D43" s="1377"/>
      <c r="F43" s="1391"/>
    </row>
    <row r="44" spans="1:6">
      <c r="A44" s="1374"/>
      <c r="B44" s="1375"/>
      <c r="C44" s="1376"/>
      <c r="D44" s="1377"/>
      <c r="F44" s="1391"/>
    </row>
    <row r="45" spans="1:6">
      <c r="A45" s="1374"/>
      <c r="B45" s="1375"/>
      <c r="C45" s="1376"/>
      <c r="D45" s="1377"/>
      <c r="F45" s="1391"/>
    </row>
    <row r="46" spans="1:6">
      <c r="A46" s="3"/>
      <c r="B46" s="1375"/>
      <c r="C46" s="1376"/>
      <c r="D46" s="1377"/>
      <c r="F46" s="1391"/>
    </row>
    <row r="47" spans="1:6">
      <c r="A47" s="1374"/>
      <c r="B47" s="1381"/>
      <c r="C47" s="1376"/>
      <c r="D47" s="1377"/>
      <c r="E47" s="3"/>
      <c r="F47" s="7"/>
    </row>
    <row r="48" spans="1:6" s="5" customFormat="1">
      <c r="A48" s="1393"/>
      <c r="B48" s="1381"/>
      <c r="C48" s="1394"/>
      <c r="D48" s="1395"/>
      <c r="E48" s="1396"/>
      <c r="F48" s="1397"/>
    </row>
    <row r="49" spans="1:6">
      <c r="A49" s="1374"/>
      <c r="B49" s="1381"/>
      <c r="C49" s="1376"/>
      <c r="D49" s="1377"/>
      <c r="E49" s="3"/>
      <c r="F49" s="7"/>
    </row>
    <row r="50" spans="1:6">
      <c r="A50" s="1374"/>
      <c r="B50" s="1381"/>
      <c r="C50" s="1376"/>
      <c r="D50" s="1377"/>
      <c r="E50" s="7"/>
      <c r="F50" s="7"/>
    </row>
    <row r="51" spans="1:6">
      <c r="A51" s="1374"/>
      <c r="B51" s="1381"/>
      <c r="C51" s="1376"/>
      <c r="D51" s="1377"/>
      <c r="E51" s="7"/>
      <c r="F51" s="7"/>
    </row>
    <row r="52" spans="1:6">
      <c r="A52" s="1374"/>
      <c r="B52" s="1375"/>
      <c r="C52" s="1376"/>
      <c r="D52" s="7"/>
      <c r="E52" s="7"/>
      <c r="F52" s="7"/>
    </row>
    <row r="53" spans="1:6">
      <c r="A53" s="1374"/>
      <c r="B53" s="1375"/>
      <c r="C53" s="1376"/>
      <c r="D53" s="7"/>
      <c r="E53" s="7"/>
      <c r="F53" s="7"/>
    </row>
    <row r="54" spans="1:6">
      <c r="A54" s="1374"/>
      <c r="B54" s="1375"/>
      <c r="C54" s="1376"/>
      <c r="D54" s="7"/>
      <c r="E54" s="7"/>
      <c r="F54" s="7"/>
    </row>
    <row r="55" spans="1:6">
      <c r="A55" s="1374"/>
      <c r="B55" s="1375"/>
      <c r="C55" s="1376"/>
      <c r="D55" s="7"/>
      <c r="E55" s="7"/>
      <c r="F55" s="7"/>
    </row>
    <row r="56" spans="1:6">
      <c r="A56" s="1374"/>
      <c r="B56" s="1375"/>
      <c r="C56" s="1376"/>
      <c r="D56" s="7"/>
      <c r="E56" s="7"/>
      <c r="F56" s="7"/>
    </row>
    <row r="57" spans="1:6">
      <c r="A57" s="1374"/>
      <c r="B57" s="1375"/>
      <c r="C57" s="1376"/>
      <c r="D57" s="7"/>
      <c r="E57" s="7"/>
      <c r="F57" s="7"/>
    </row>
    <row r="58" spans="1:6">
      <c r="A58" s="1398"/>
      <c r="B58" s="1375"/>
      <c r="C58" s="1376"/>
      <c r="D58" s="7"/>
      <c r="E58" s="7"/>
      <c r="F58" s="7"/>
    </row>
    <row r="59" spans="1:6">
      <c r="A59" s="1398"/>
      <c r="B59" s="1375"/>
      <c r="C59" s="1376"/>
      <c r="D59" s="7"/>
      <c r="E59" s="7"/>
      <c r="F59" s="7"/>
    </row>
    <row r="60" spans="1:6">
      <c r="A60" s="1374"/>
      <c r="B60" s="1375"/>
      <c r="C60" s="1376"/>
      <c r="D60" s="7"/>
      <c r="E60" s="7"/>
      <c r="F60" s="7"/>
    </row>
    <row r="61" spans="1:6">
      <c r="A61" s="1374"/>
      <c r="B61" s="1375"/>
      <c r="C61" s="1376"/>
      <c r="D61" s="7"/>
      <c r="E61" s="7"/>
      <c r="F61" s="7"/>
    </row>
    <row r="62" spans="1:6">
      <c r="A62" s="1374"/>
      <c r="B62" s="1375"/>
      <c r="C62" s="1376"/>
      <c r="D62" s="7"/>
      <c r="E62" s="7"/>
      <c r="F62" s="7"/>
    </row>
    <row r="63" spans="1:6">
      <c r="A63" s="1374"/>
      <c r="B63" s="1375"/>
      <c r="C63" s="1376"/>
      <c r="D63" s="7"/>
      <c r="E63" s="7"/>
      <c r="F63" s="7"/>
    </row>
    <row r="64" spans="1:6">
      <c r="A64" s="1374"/>
      <c r="B64" s="1375"/>
      <c r="C64" s="1376"/>
      <c r="D64" s="7"/>
      <c r="E64" s="7"/>
      <c r="F64" s="7"/>
    </row>
    <row r="65" spans="1:6">
      <c r="A65" s="1374"/>
      <c r="B65" s="1375"/>
      <c r="C65" s="1376"/>
      <c r="D65" s="7"/>
      <c r="E65" s="7"/>
      <c r="F65" s="7"/>
    </row>
    <row r="66" spans="1:6">
      <c r="A66" s="1374"/>
      <c r="B66" s="1375"/>
      <c r="C66" s="1376"/>
      <c r="D66" s="1377"/>
      <c r="E66" s="7"/>
      <c r="F66" s="7"/>
    </row>
    <row r="67" spans="1:6">
      <c r="A67" s="1374"/>
      <c r="B67" s="1375"/>
      <c r="C67" s="1376"/>
      <c r="D67" s="1377"/>
      <c r="E67" s="7"/>
      <c r="F67" s="7"/>
    </row>
    <row r="68" spans="1:6">
      <c r="A68" s="1374"/>
      <c r="B68" s="1381"/>
      <c r="C68" s="1376"/>
      <c r="D68" s="1377"/>
      <c r="E68" s="7"/>
      <c r="F68" s="7"/>
    </row>
    <row r="69" spans="1:6" s="4" customFormat="1">
      <c r="A69" s="1387"/>
      <c r="B69" s="1381"/>
      <c r="C69" s="1382"/>
      <c r="D69" s="14"/>
      <c r="E69" s="14"/>
      <c r="F69" s="14"/>
    </row>
    <row r="70" spans="1:6" s="4" customFormat="1">
      <c r="A70" s="1386"/>
      <c r="B70" s="1375"/>
      <c r="C70" s="1383"/>
      <c r="D70" s="15"/>
      <c r="E70" s="15"/>
      <c r="F70" s="15"/>
    </row>
    <row r="71" spans="1:6" s="4" customFormat="1">
      <c r="A71" s="1386"/>
      <c r="B71" s="1375"/>
      <c r="C71" s="1383"/>
      <c r="D71" s="15"/>
      <c r="E71" s="15"/>
      <c r="F71" s="15"/>
    </row>
    <row r="72" spans="1:6" s="4" customFormat="1">
      <c r="A72" s="1386"/>
      <c r="B72" s="1375"/>
      <c r="C72" s="1383"/>
      <c r="D72" s="15"/>
      <c r="E72" s="15"/>
      <c r="F72" s="15"/>
    </row>
    <row r="73" spans="1:6" s="4" customFormat="1">
      <c r="A73" s="1386"/>
      <c r="B73" s="1375"/>
      <c r="C73" s="1383"/>
      <c r="D73" s="15"/>
      <c r="E73" s="15"/>
      <c r="F73" s="15"/>
    </row>
    <row r="74" spans="1:6" s="4" customFormat="1">
      <c r="A74" s="1386"/>
      <c r="B74" s="1375"/>
      <c r="C74" s="1383"/>
      <c r="D74" s="15"/>
      <c r="E74" s="15"/>
      <c r="F74" s="15"/>
    </row>
    <row r="75" spans="1:6" s="4" customFormat="1">
      <c r="A75" s="1386"/>
      <c r="B75" s="1375"/>
      <c r="C75" s="1383"/>
      <c r="D75" s="15"/>
      <c r="E75" s="15"/>
      <c r="F75" s="15"/>
    </row>
    <row r="76" spans="1:6" s="4" customFormat="1">
      <c r="A76" s="1386"/>
      <c r="B76" s="1375"/>
      <c r="C76" s="1383"/>
      <c r="D76" s="15"/>
      <c r="E76" s="15"/>
      <c r="F76" s="15"/>
    </row>
    <row r="77" spans="1:6" s="4" customFormat="1">
      <c r="A77" s="1386"/>
      <c r="B77" s="1375"/>
      <c r="C77" s="1383"/>
      <c r="D77" s="15"/>
      <c r="E77" s="15"/>
      <c r="F77" s="15"/>
    </row>
    <row r="78" spans="1:6" s="4" customFormat="1">
      <c r="A78" s="1386"/>
      <c r="B78" s="1375"/>
      <c r="C78" s="1383"/>
      <c r="D78" s="15"/>
      <c r="E78" s="15"/>
      <c r="F78" s="15"/>
    </row>
    <row r="79" spans="1:6">
      <c r="A79" s="1386"/>
      <c r="B79" s="1375"/>
      <c r="C79" s="1383"/>
      <c r="D79" s="15"/>
      <c r="E79" s="15"/>
      <c r="F79" s="15"/>
    </row>
    <row r="80" spans="1:6">
      <c r="A80" s="1386"/>
      <c r="B80" s="1375"/>
      <c r="C80" s="1376"/>
      <c r="D80" s="1377"/>
      <c r="E80" s="7"/>
      <c r="F80" s="7"/>
    </row>
    <row r="81" spans="1:6">
      <c r="A81" s="1386"/>
      <c r="B81" s="1375"/>
      <c r="C81" s="1376"/>
      <c r="D81" s="1377"/>
      <c r="E81" s="7"/>
      <c r="F81" s="7"/>
    </row>
    <row r="82" spans="1:6">
      <c r="A82" s="1386"/>
      <c r="B82" s="1375"/>
      <c r="C82" s="1376"/>
      <c r="D82" s="1377"/>
      <c r="E82" s="7"/>
      <c r="F82" s="7"/>
    </row>
    <row r="83" spans="1:6">
      <c r="A83" s="1386"/>
      <c r="B83" s="1375"/>
      <c r="C83" s="1376"/>
      <c r="D83" s="1377"/>
      <c r="E83" s="7"/>
      <c r="F83" s="7"/>
    </row>
    <row r="84" spans="1:6">
      <c r="A84" s="1386"/>
      <c r="B84" s="1375"/>
      <c r="C84" s="1376"/>
      <c r="D84" s="1377"/>
      <c r="E84" s="7"/>
      <c r="F84" s="7"/>
    </row>
    <row r="85" spans="1:6">
      <c r="A85" s="1386"/>
      <c r="B85" s="1375"/>
      <c r="C85" s="1376"/>
      <c r="D85" s="1377"/>
      <c r="E85" s="7"/>
      <c r="F85" s="7"/>
    </row>
    <row r="86" spans="1:6" s="4" customFormat="1">
      <c r="A86" s="1387"/>
      <c r="B86" s="1381"/>
      <c r="C86" s="1382"/>
      <c r="D86" s="15"/>
      <c r="E86" s="15"/>
      <c r="F86" s="15"/>
    </row>
    <row r="87" spans="1:6" s="4" customFormat="1">
      <c r="A87" s="1387"/>
      <c r="B87" s="1375"/>
      <c r="C87" s="1382"/>
      <c r="D87" s="15"/>
      <c r="E87" s="15"/>
      <c r="F87" s="15"/>
    </row>
    <row r="88" spans="1:6" s="4" customFormat="1">
      <c r="A88" s="1387"/>
      <c r="B88" s="1375"/>
      <c r="C88" s="1382"/>
      <c r="D88" s="15"/>
      <c r="E88" s="15"/>
      <c r="F88" s="15"/>
    </row>
    <row r="89" spans="1:6" s="4" customFormat="1">
      <c r="A89" s="1387"/>
      <c r="B89" s="1375"/>
      <c r="C89" s="1382"/>
      <c r="D89" s="15"/>
      <c r="E89" s="15"/>
      <c r="F89" s="15"/>
    </row>
    <row r="90" spans="1:6" s="4" customFormat="1">
      <c r="A90" s="1387"/>
      <c r="B90" s="1375"/>
      <c r="C90" s="1382"/>
      <c r="D90" s="15"/>
      <c r="E90" s="15"/>
      <c r="F90" s="15"/>
    </row>
    <row r="91" spans="1:6" s="4" customFormat="1">
      <c r="A91" s="1387"/>
      <c r="B91" s="1375"/>
      <c r="C91" s="1382"/>
      <c r="D91" s="15"/>
      <c r="E91" s="15"/>
      <c r="F91" s="15"/>
    </row>
    <row r="92" spans="1:6" s="4" customFormat="1">
      <c r="A92" s="1387"/>
      <c r="B92" s="1375"/>
      <c r="C92" s="1382"/>
      <c r="D92" s="15"/>
      <c r="E92" s="15"/>
      <c r="F92" s="15"/>
    </row>
    <row r="93" spans="1:6" s="4" customFormat="1">
      <c r="A93" s="1387"/>
      <c r="B93" s="1375"/>
      <c r="C93" s="1382"/>
      <c r="D93" s="15"/>
      <c r="E93" s="15"/>
      <c r="F93" s="15"/>
    </row>
    <row r="94" spans="1:6">
      <c r="A94" s="1399"/>
      <c r="B94" s="1400"/>
      <c r="C94" s="1401"/>
      <c r="D94" s="1402"/>
      <c r="E94" s="1403"/>
      <c r="F94" s="1403"/>
    </row>
    <row r="95" spans="1:6">
      <c r="A95" s="1399"/>
      <c r="B95" s="1404"/>
      <c r="C95" s="1405"/>
      <c r="D95" s="16"/>
      <c r="E95" s="1406"/>
      <c r="F95" s="1406"/>
    </row>
    <row r="96" spans="1:6">
      <c r="A96" s="1374"/>
      <c r="B96" s="1407"/>
      <c r="C96" s="1408"/>
      <c r="D96" s="9"/>
      <c r="E96" s="9"/>
      <c r="F96" s="9"/>
    </row>
    <row r="97" spans="1:6" s="5" customFormat="1">
      <c r="A97" s="1409"/>
      <c r="B97" s="1410"/>
      <c r="C97" s="1411"/>
      <c r="D97" s="6"/>
      <c r="E97" s="6"/>
      <c r="F97" s="6"/>
    </row>
    <row r="98" spans="1:6" s="5" customFormat="1">
      <c r="A98" s="1409"/>
      <c r="B98" s="1410"/>
      <c r="C98" s="1411"/>
      <c r="D98" s="6"/>
      <c r="E98" s="6"/>
      <c r="F98" s="6"/>
    </row>
    <row r="99" spans="1:6" s="5" customFormat="1">
      <c r="A99" s="1409"/>
      <c r="B99" s="1410"/>
      <c r="C99" s="1411"/>
      <c r="D99" s="6"/>
      <c r="E99" s="6"/>
      <c r="F99" s="6"/>
    </row>
    <row r="100" spans="1:6" s="5" customFormat="1">
      <c r="A100" s="1409"/>
      <c r="B100" s="1410"/>
      <c r="C100" s="1411"/>
      <c r="D100" s="6"/>
      <c r="E100" s="6"/>
      <c r="F100" s="6"/>
    </row>
    <row r="101" spans="1:6" s="5" customFormat="1">
      <c r="A101" s="1380"/>
      <c r="B101" s="1410"/>
      <c r="C101" s="4"/>
      <c r="D101" s="1392"/>
      <c r="E101" s="1392"/>
      <c r="F101" s="1392"/>
    </row>
    <row r="102" spans="1:6" s="5" customFormat="1" ht="51" customHeight="1">
      <c r="A102" s="1380"/>
      <c r="B102" s="1412"/>
      <c r="C102" s="4"/>
      <c r="D102" s="1392"/>
      <c r="E102" s="1392"/>
      <c r="F102" s="1392"/>
    </row>
    <row r="103" spans="1:6" s="5" customFormat="1">
      <c r="A103" s="1380"/>
      <c r="B103" s="1412"/>
      <c r="C103" s="4"/>
      <c r="D103" s="1392"/>
      <c r="E103" s="1392"/>
      <c r="F103" s="1392"/>
    </row>
    <row r="104" spans="1:6">
      <c r="A104" s="1398"/>
      <c r="B104" s="1412"/>
      <c r="C104" s="1413"/>
      <c r="D104" s="7"/>
      <c r="E104" s="7"/>
      <c r="F104" s="7"/>
    </row>
    <row r="105" spans="1:6">
      <c r="A105" s="1398"/>
      <c r="B105" s="3"/>
      <c r="C105" s="3"/>
      <c r="D105" s="3"/>
      <c r="E105" s="3"/>
      <c r="F105" s="3"/>
    </row>
    <row r="106" spans="1:6">
      <c r="A106" s="1398"/>
      <c r="B106" s="3"/>
      <c r="C106" s="1413"/>
      <c r="D106" s="7"/>
      <c r="E106" s="1414"/>
      <c r="F106" s="1391"/>
    </row>
    <row r="107" spans="1:6">
      <c r="A107" s="1398"/>
      <c r="B107" s="3"/>
      <c r="C107" s="3"/>
      <c r="D107" s="3"/>
      <c r="E107" s="3"/>
      <c r="F107" s="3"/>
    </row>
    <row r="108" spans="1:6">
      <c r="A108" s="1398"/>
      <c r="B108" s="3"/>
      <c r="C108" s="1413"/>
      <c r="D108" s="7"/>
      <c r="E108" s="1414"/>
      <c r="F108" s="1391"/>
    </row>
    <row r="109" spans="1:6">
      <c r="A109" s="1398"/>
      <c r="B109" s="3"/>
      <c r="C109" s="1413"/>
      <c r="D109" s="7"/>
      <c r="E109" s="1414"/>
      <c r="F109" s="1391"/>
    </row>
    <row r="110" spans="1:6">
      <c r="A110" s="1398"/>
      <c r="B110" s="3"/>
      <c r="C110" s="1413"/>
      <c r="D110" s="7"/>
      <c r="E110" s="1414"/>
      <c r="F110" s="1391"/>
    </row>
    <row r="111" spans="1:6">
      <c r="A111" s="1398"/>
      <c r="B111" s="3"/>
      <c r="C111" s="1413"/>
      <c r="D111" s="7"/>
      <c r="E111" s="1414"/>
      <c r="F111" s="1391"/>
    </row>
    <row r="112" spans="1:6">
      <c r="A112" s="3"/>
      <c r="B112" s="3"/>
      <c r="C112" s="1413"/>
      <c r="D112" s="7"/>
      <c r="E112" s="1414"/>
      <c r="F112" s="1391"/>
    </row>
    <row r="113" spans="1:6">
      <c r="A113" s="1398"/>
      <c r="B113" s="1412"/>
      <c r="C113" s="1413"/>
      <c r="D113" s="7"/>
      <c r="E113" s="7"/>
      <c r="F113" s="7"/>
    </row>
    <row r="114" spans="1:6">
      <c r="A114" s="1398"/>
      <c r="B114" s="1412"/>
      <c r="C114" s="1413"/>
      <c r="D114" s="7"/>
      <c r="E114" s="1414"/>
      <c r="F114" s="1391"/>
    </row>
    <row r="115" spans="1:6">
      <c r="A115" s="1398"/>
      <c r="B115" s="1412"/>
      <c r="C115" s="1413"/>
      <c r="D115" s="7"/>
      <c r="E115" s="7"/>
      <c r="F115" s="7"/>
    </row>
    <row r="116" spans="1:6">
      <c r="A116" s="1398"/>
      <c r="B116" s="1412"/>
      <c r="C116" s="1413"/>
      <c r="D116" s="7"/>
      <c r="E116" s="7"/>
      <c r="F116" s="7"/>
    </row>
    <row r="117" spans="1:6">
      <c r="A117" s="1398"/>
      <c r="B117" s="1412"/>
      <c r="C117" s="1413"/>
      <c r="D117" s="7"/>
      <c r="E117" s="1414"/>
      <c r="F117" s="1391"/>
    </row>
    <row r="118" spans="1:6">
      <c r="A118" s="1398"/>
      <c r="B118" s="1412"/>
      <c r="C118" s="3"/>
      <c r="D118" s="3"/>
      <c r="E118" s="3"/>
      <c r="F118" s="3"/>
    </row>
    <row r="119" spans="1:6">
      <c r="A119" s="1398"/>
      <c r="B119" s="1412"/>
      <c r="C119" s="1413"/>
      <c r="D119" s="7"/>
      <c r="E119" s="1414"/>
      <c r="F119" s="1391"/>
    </row>
    <row r="120" spans="1:6">
      <c r="A120" s="1398"/>
      <c r="B120" s="1412"/>
      <c r="C120" s="1413"/>
      <c r="D120" s="7"/>
      <c r="E120" s="1414"/>
      <c r="F120" s="1391"/>
    </row>
    <row r="121" spans="1:6">
      <c r="A121" s="1398"/>
      <c r="B121" s="1412"/>
      <c r="C121" s="1413"/>
      <c r="D121" s="7"/>
      <c r="E121" s="1414"/>
      <c r="F121" s="1391"/>
    </row>
    <row r="122" spans="1:6">
      <c r="A122" s="1398"/>
      <c r="B122" s="1412"/>
      <c r="C122" s="3"/>
      <c r="D122" s="3"/>
      <c r="E122" s="3"/>
      <c r="F122" s="3"/>
    </row>
    <row r="123" spans="1:6">
      <c r="A123" s="1398"/>
      <c r="B123" s="1412"/>
      <c r="C123" s="3"/>
      <c r="D123" s="3"/>
      <c r="E123" s="3"/>
      <c r="F123" s="3"/>
    </row>
    <row r="124" spans="1:6">
      <c r="A124" s="1398"/>
      <c r="B124" s="1415"/>
      <c r="C124" s="1413"/>
      <c r="D124" s="7"/>
      <c r="E124" s="1414"/>
      <c r="F124" s="1391"/>
    </row>
    <row r="125" spans="1:6">
      <c r="A125" s="1398"/>
      <c r="B125" s="1415"/>
      <c r="C125" s="1413"/>
      <c r="D125" s="7"/>
      <c r="E125" s="1414"/>
      <c r="F125" s="1391"/>
    </row>
    <row r="126" spans="1:6">
      <c r="A126" s="1398"/>
      <c r="B126" s="1415"/>
      <c r="C126" s="1413"/>
      <c r="D126" s="7"/>
      <c r="E126" s="1414"/>
      <c r="F126" s="1391"/>
    </row>
    <row r="127" spans="1:6">
      <c r="A127" s="1398"/>
      <c r="B127" s="1410"/>
      <c r="C127" s="1413"/>
      <c r="D127" s="7"/>
      <c r="E127" s="1414"/>
      <c r="F127" s="1391"/>
    </row>
    <row r="128" spans="1:6">
      <c r="A128" s="1398"/>
      <c r="B128" s="1412"/>
      <c r="C128" s="1413"/>
      <c r="D128" s="7"/>
      <c r="E128" s="1414"/>
      <c r="F128" s="1391"/>
    </row>
    <row r="129" spans="1:6">
      <c r="A129" s="1398"/>
      <c r="B129" s="1412"/>
      <c r="C129" s="1413"/>
      <c r="D129" s="7"/>
      <c r="E129" s="1414"/>
      <c r="F129" s="1391"/>
    </row>
    <row r="130" spans="1:6">
      <c r="A130" s="1398"/>
      <c r="B130" s="1412"/>
      <c r="C130" s="1413"/>
      <c r="D130" s="7"/>
      <c r="E130" s="1414"/>
      <c r="F130" s="1391"/>
    </row>
    <row r="131" spans="1:6">
      <c r="A131" s="1398"/>
      <c r="B131" s="1412"/>
      <c r="C131" s="1413"/>
      <c r="D131" s="7"/>
      <c r="E131" s="1414"/>
      <c r="F131" s="1391"/>
    </row>
    <row r="132" spans="1:6">
      <c r="A132" s="1398"/>
      <c r="B132" s="1412"/>
      <c r="C132" s="1413"/>
      <c r="D132" s="7"/>
      <c r="E132" s="1414"/>
      <c r="F132" s="1391"/>
    </row>
    <row r="133" spans="1:6">
      <c r="A133" s="1398"/>
      <c r="B133" s="1412"/>
    </row>
    <row r="134" spans="1:6" s="5" customFormat="1">
      <c r="A134" s="1409"/>
      <c r="B134" s="1410"/>
      <c r="C134" s="1411"/>
      <c r="D134" s="6"/>
      <c r="E134" s="6"/>
      <c r="F134" s="6"/>
    </row>
    <row r="135" spans="1:6" s="5" customFormat="1">
      <c r="A135" s="1409"/>
      <c r="B135" s="1410"/>
      <c r="C135" s="1411"/>
      <c r="D135" s="6"/>
      <c r="E135" s="6"/>
      <c r="F135" s="6"/>
    </row>
    <row r="136" spans="1:6">
      <c r="A136" s="1386"/>
      <c r="B136" s="1410"/>
    </row>
    <row r="137" spans="1:6">
      <c r="A137" s="1386"/>
      <c r="B137" s="1412"/>
    </row>
    <row r="138" spans="1:6">
      <c r="A138" s="1386"/>
      <c r="B138" s="1412"/>
    </row>
    <row r="139" spans="1:6">
      <c r="A139" s="1386"/>
      <c r="B139" s="1412"/>
    </row>
    <row r="140" spans="1:6">
      <c r="A140" s="1386"/>
      <c r="B140" s="1412"/>
    </row>
    <row r="141" spans="1:6">
      <c r="A141" s="1386"/>
      <c r="B141" s="1412"/>
    </row>
    <row r="142" spans="1:6">
      <c r="A142" s="1386"/>
      <c r="B142" s="1412"/>
    </row>
    <row r="143" spans="1:6">
      <c r="A143" s="1386"/>
      <c r="B143" s="1410"/>
    </row>
    <row r="144" spans="1:6">
      <c r="A144" s="1386"/>
      <c r="B144" s="1412"/>
      <c r="C144" s="1413"/>
      <c r="D144" s="7"/>
      <c r="E144" s="1414"/>
      <c r="F144" s="1391"/>
    </row>
    <row r="145" spans="1:6">
      <c r="A145" s="1386"/>
      <c r="B145" s="1412"/>
    </row>
    <row r="146" spans="1:6">
      <c r="A146" s="1386"/>
      <c r="B146" s="1412"/>
      <c r="C146" s="3"/>
      <c r="D146" s="3"/>
      <c r="E146" s="3"/>
      <c r="F146" s="3"/>
    </row>
    <row r="147" spans="1:6">
      <c r="A147" s="1386"/>
      <c r="B147" s="1412"/>
      <c r="C147" s="1413"/>
      <c r="D147" s="7"/>
      <c r="E147" s="1414"/>
      <c r="F147" s="1391"/>
    </row>
    <row r="148" spans="1:6">
      <c r="A148" s="1386"/>
      <c r="B148" s="1412"/>
    </row>
    <row r="149" spans="1:6">
      <c r="A149" s="1386"/>
      <c r="B149" s="1412"/>
      <c r="C149" s="1413"/>
      <c r="D149" s="7"/>
      <c r="E149" s="1414"/>
      <c r="F149" s="1391"/>
    </row>
    <row r="150" spans="1:6">
      <c r="A150" s="1386"/>
      <c r="B150" s="1412"/>
    </row>
    <row r="151" spans="1:6" ht="40.5" customHeight="1">
      <c r="A151" s="1386"/>
      <c r="B151" s="1412"/>
      <c r="C151" s="1413"/>
      <c r="D151" s="7"/>
      <c r="E151" s="1414"/>
      <c r="F151" s="1391"/>
    </row>
    <row r="152" spans="1:6">
      <c r="A152" s="1386"/>
      <c r="B152" s="1412"/>
    </row>
    <row r="153" spans="1:6">
      <c r="A153" s="1386"/>
      <c r="B153" s="1412"/>
      <c r="C153" s="1413"/>
      <c r="D153" s="7"/>
      <c r="E153" s="1414"/>
      <c r="F153" s="1391"/>
    </row>
    <row r="154" spans="1:6">
      <c r="A154" s="1386"/>
      <c r="B154" s="1412"/>
    </row>
    <row r="155" spans="1:6">
      <c r="A155" s="1386"/>
      <c r="B155" s="1412"/>
      <c r="C155" s="1413"/>
      <c r="D155" s="7"/>
      <c r="E155" s="1414"/>
      <c r="F155" s="1391"/>
    </row>
    <row r="156" spans="1:6">
      <c r="A156" s="1386"/>
      <c r="B156" s="1412"/>
    </row>
    <row r="157" spans="1:6">
      <c r="A157" s="1386"/>
      <c r="B157" s="1412"/>
    </row>
    <row r="158" spans="1:6">
      <c r="A158" s="1386"/>
      <c r="B158" s="1415"/>
      <c r="C158" s="1413"/>
      <c r="D158" s="7"/>
      <c r="E158" s="1414"/>
      <c r="F158" s="1391"/>
    </row>
    <row r="159" spans="1:6">
      <c r="A159" s="1386"/>
      <c r="B159" s="1415"/>
      <c r="C159" s="1413"/>
      <c r="D159" s="7"/>
      <c r="E159" s="1414"/>
      <c r="F159" s="1391"/>
    </row>
    <row r="160" spans="1:6">
      <c r="A160" s="1386"/>
      <c r="B160" s="1415"/>
      <c r="C160" s="1413"/>
      <c r="D160" s="7"/>
      <c r="E160" s="1414"/>
      <c r="F160" s="1391"/>
    </row>
    <row r="161" spans="1:6">
      <c r="A161" s="1386"/>
      <c r="B161" s="1415"/>
      <c r="C161" s="1413"/>
      <c r="D161" s="7"/>
      <c r="E161" s="1414"/>
      <c r="F161" s="1391"/>
    </row>
    <row r="162" spans="1:6">
      <c r="A162" s="1386"/>
      <c r="B162" s="1415"/>
      <c r="C162" s="1413"/>
      <c r="D162" s="7"/>
      <c r="E162" s="1414"/>
      <c r="F162" s="1391"/>
    </row>
    <row r="163" spans="1:6">
      <c r="A163" s="1386"/>
      <c r="B163" s="1415"/>
      <c r="C163" s="1413"/>
      <c r="D163" s="7"/>
      <c r="E163" s="1414"/>
      <c r="F163" s="1391"/>
    </row>
    <row r="164" spans="1:6">
      <c r="A164" s="1386"/>
      <c r="B164" s="1415"/>
      <c r="C164" s="1413"/>
      <c r="D164" s="7"/>
      <c r="E164" s="1414"/>
      <c r="F164" s="1391"/>
    </row>
    <row r="165" spans="1:6">
      <c r="A165" s="1386"/>
      <c r="B165" s="1415"/>
      <c r="C165" s="1413"/>
      <c r="D165" s="7"/>
      <c r="E165" s="1414"/>
      <c r="F165" s="1391"/>
    </row>
    <row r="166" spans="1:6">
      <c r="A166" s="1386"/>
      <c r="B166" s="1415"/>
      <c r="C166" s="1413"/>
      <c r="D166" s="7"/>
      <c r="E166" s="1414"/>
      <c r="F166" s="1391"/>
    </row>
    <row r="167" spans="1:6">
      <c r="A167" s="1386"/>
      <c r="B167" s="1415"/>
      <c r="C167" s="1413"/>
      <c r="D167" s="7"/>
      <c r="E167" s="1414"/>
      <c r="F167" s="1391"/>
    </row>
    <row r="168" spans="1:6">
      <c r="A168" s="1386"/>
      <c r="B168" s="1415"/>
      <c r="C168" s="1413"/>
      <c r="D168" s="7"/>
      <c r="E168" s="1414"/>
      <c r="F168" s="1391"/>
    </row>
    <row r="169" spans="1:6">
      <c r="A169" s="1386"/>
      <c r="B169" s="1416"/>
      <c r="C169" s="3"/>
      <c r="D169" s="3"/>
      <c r="E169" s="3"/>
      <c r="F169" s="3"/>
    </row>
    <row r="170" spans="1:6">
      <c r="A170" s="1386"/>
      <c r="B170" s="1415"/>
      <c r="C170" s="1413"/>
      <c r="D170" s="7"/>
      <c r="E170" s="1414"/>
      <c r="F170" s="1391"/>
    </row>
    <row r="171" spans="1:6">
      <c r="A171" s="1386"/>
      <c r="B171" s="1415"/>
      <c r="C171" s="1413"/>
      <c r="D171" s="7"/>
      <c r="E171" s="1414"/>
      <c r="F171" s="1391"/>
    </row>
    <row r="172" spans="1:6">
      <c r="A172" s="1386"/>
      <c r="B172" s="1415"/>
      <c r="C172" s="1413"/>
      <c r="D172" s="7"/>
      <c r="E172" s="1414"/>
      <c r="F172" s="1391"/>
    </row>
    <row r="173" spans="1:6">
      <c r="A173" s="1386"/>
      <c r="B173" s="1415"/>
      <c r="C173" s="1413"/>
      <c r="D173" s="7"/>
      <c r="E173" s="1414"/>
      <c r="F173" s="1391"/>
    </row>
    <row r="174" spans="1:6">
      <c r="A174" s="1386"/>
      <c r="B174" s="1416"/>
      <c r="C174" s="3"/>
      <c r="D174" s="3"/>
      <c r="E174" s="3"/>
      <c r="F174" s="3"/>
    </row>
    <row r="175" spans="1:6">
      <c r="A175" s="1386"/>
      <c r="B175" s="1415"/>
      <c r="C175" s="1413"/>
      <c r="D175" s="7"/>
      <c r="E175" s="1414"/>
      <c r="F175" s="1391"/>
    </row>
    <row r="176" spans="1:6">
      <c r="A176" s="1386"/>
      <c r="B176" s="1415"/>
      <c r="C176" s="1413"/>
      <c r="D176" s="7"/>
      <c r="E176" s="1414"/>
      <c r="F176" s="1391"/>
    </row>
    <row r="177" spans="1:6">
      <c r="A177" s="1386"/>
      <c r="B177" s="1415"/>
      <c r="C177" s="1413"/>
      <c r="D177" s="7"/>
      <c r="E177" s="1414"/>
      <c r="F177" s="1391"/>
    </row>
    <row r="178" spans="1:6">
      <c r="A178" s="1386"/>
      <c r="B178" s="1416"/>
      <c r="C178" s="3"/>
      <c r="D178" s="3"/>
      <c r="E178" s="3"/>
      <c r="F178" s="3"/>
    </row>
    <row r="179" spans="1:6">
      <c r="A179" s="1386"/>
      <c r="B179" s="1415"/>
      <c r="C179" s="1413"/>
      <c r="D179" s="7"/>
      <c r="E179" s="1414"/>
      <c r="F179" s="1391"/>
    </row>
    <row r="180" spans="1:6">
      <c r="A180" s="1386"/>
      <c r="B180" s="1415"/>
      <c r="C180" s="1413"/>
      <c r="D180" s="7"/>
      <c r="E180" s="1414"/>
      <c r="F180" s="1391"/>
    </row>
    <row r="181" spans="1:6">
      <c r="A181" s="1386"/>
      <c r="B181" s="1415"/>
      <c r="C181" s="1413"/>
      <c r="D181" s="7"/>
      <c r="E181" s="1414"/>
      <c r="F181" s="1391"/>
    </row>
    <row r="182" spans="1:6">
      <c r="A182" s="1386"/>
      <c r="B182" s="1415"/>
      <c r="C182" s="1413"/>
      <c r="D182" s="7"/>
      <c r="E182" s="1414"/>
      <c r="F182" s="1391"/>
    </row>
    <row r="183" spans="1:6">
      <c r="A183" s="1386"/>
      <c r="B183" s="1416"/>
      <c r="C183" s="1413"/>
      <c r="D183" s="7"/>
      <c r="E183" s="1414"/>
      <c r="F183" s="1391"/>
    </row>
    <row r="184" spans="1:6">
      <c r="A184" s="1386"/>
      <c r="B184" s="1415"/>
      <c r="C184" s="3"/>
      <c r="D184" s="3"/>
      <c r="E184" s="3"/>
      <c r="F184" s="3"/>
    </row>
    <row r="185" spans="1:6">
      <c r="A185" s="1386"/>
      <c r="B185" s="1416"/>
      <c r="C185" s="1413"/>
      <c r="D185" s="7"/>
      <c r="E185" s="1414"/>
      <c r="F185" s="1391"/>
    </row>
    <row r="186" spans="1:6">
      <c r="A186" s="1386"/>
      <c r="B186" s="1415"/>
      <c r="C186" s="1413"/>
      <c r="D186" s="7"/>
      <c r="E186" s="1414"/>
      <c r="F186" s="1391"/>
    </row>
    <row r="187" spans="1:6">
      <c r="A187" s="1386"/>
      <c r="B187" s="1416"/>
      <c r="C187" s="1413"/>
      <c r="D187" s="7"/>
      <c r="E187" s="1414"/>
      <c r="F187" s="1391"/>
    </row>
    <row r="188" spans="1:6">
      <c r="A188" s="1386"/>
      <c r="B188" s="1415"/>
      <c r="C188" s="1413"/>
      <c r="D188" s="7"/>
      <c r="E188" s="1414"/>
      <c r="F188" s="1391"/>
    </row>
    <row r="189" spans="1:6">
      <c r="A189" s="1386"/>
      <c r="B189" s="1416"/>
      <c r="C189" s="1413"/>
      <c r="D189" s="7"/>
      <c r="E189" s="1414"/>
      <c r="F189" s="1391"/>
    </row>
    <row r="190" spans="1:6">
      <c r="A190" s="1386"/>
      <c r="B190" s="1416"/>
      <c r="C190" s="1413"/>
      <c r="D190" s="7"/>
      <c r="E190" s="1414"/>
      <c r="F190" s="1391"/>
    </row>
    <row r="191" spans="1:6">
      <c r="A191" s="1386"/>
      <c r="B191" s="1416"/>
      <c r="C191" s="1413"/>
      <c r="D191" s="7"/>
      <c r="E191" s="1414"/>
      <c r="F191" s="1391"/>
    </row>
    <row r="192" spans="1:6">
      <c r="A192" s="1386"/>
      <c r="B192" s="1416"/>
      <c r="C192" s="1413"/>
      <c r="D192" s="7"/>
      <c r="E192" s="1414"/>
      <c r="F192" s="1391"/>
    </row>
    <row r="193" spans="1:6">
      <c r="A193" s="1386"/>
      <c r="B193" s="1416"/>
      <c r="C193" s="1413"/>
      <c r="D193" s="7"/>
      <c r="E193" s="1414"/>
      <c r="F193" s="1391"/>
    </row>
    <row r="194" spans="1:6">
      <c r="A194" s="1386"/>
      <c r="B194" s="1416"/>
      <c r="C194" s="1413"/>
      <c r="D194" s="7"/>
      <c r="E194" s="1414"/>
      <c r="F194" s="1391"/>
    </row>
    <row r="195" spans="1:6">
      <c r="A195" s="1386"/>
      <c r="B195" s="1416"/>
      <c r="C195" s="1413"/>
      <c r="D195" s="7"/>
      <c r="E195" s="1414"/>
      <c r="F195" s="1391"/>
    </row>
    <row r="196" spans="1:6">
      <c r="A196" s="1386"/>
      <c r="B196" s="1416"/>
      <c r="C196" s="1413"/>
      <c r="D196" s="7"/>
      <c r="E196" s="1414"/>
      <c r="F196" s="1391"/>
    </row>
    <row r="197" spans="1:6">
      <c r="A197" s="1386"/>
      <c r="B197" s="1416"/>
      <c r="C197" s="1413"/>
      <c r="D197" s="7"/>
      <c r="E197" s="1414"/>
      <c r="F197" s="1391"/>
    </row>
    <row r="198" spans="1:6">
      <c r="A198" s="1386"/>
      <c r="B198" s="1416"/>
      <c r="C198" s="1413"/>
      <c r="D198" s="7"/>
      <c r="E198" s="1414"/>
      <c r="F198" s="1391"/>
    </row>
    <row r="199" spans="1:6">
      <c r="A199" s="1386"/>
      <c r="B199" s="1416"/>
      <c r="C199" s="1413"/>
      <c r="D199" s="7"/>
      <c r="E199" s="1414"/>
      <c r="F199" s="1391"/>
    </row>
    <row r="200" spans="1:6">
      <c r="A200" s="1386"/>
      <c r="B200" s="1416"/>
      <c r="C200" s="1413"/>
      <c r="D200" s="7"/>
      <c r="E200" s="1414"/>
      <c r="F200" s="1391"/>
    </row>
    <row r="201" spans="1:6">
      <c r="A201" s="1386"/>
      <c r="B201" s="1416"/>
      <c r="C201" s="1413"/>
      <c r="D201" s="7"/>
      <c r="E201" s="1414"/>
      <c r="F201" s="1391"/>
    </row>
    <row r="202" spans="1:6">
      <c r="A202" s="1386"/>
      <c r="B202" s="1416"/>
      <c r="C202" s="1413"/>
      <c r="D202" s="7"/>
      <c r="E202" s="1414"/>
      <c r="F202" s="1391"/>
    </row>
    <row r="203" spans="1:6">
      <c r="A203" s="1386"/>
      <c r="B203" s="1416"/>
      <c r="C203" s="1413"/>
      <c r="D203" s="7"/>
      <c r="E203" s="1414"/>
      <c r="F203" s="1391"/>
    </row>
    <row r="204" spans="1:6">
      <c r="A204" s="1386"/>
      <c r="B204" s="1416"/>
      <c r="C204" s="1413"/>
      <c r="D204" s="7"/>
      <c r="E204" s="1414"/>
      <c r="F204" s="1391"/>
    </row>
    <row r="205" spans="1:6">
      <c r="A205" s="1386"/>
      <c r="B205" s="1416"/>
      <c r="C205" s="1413"/>
      <c r="D205" s="7"/>
      <c r="E205" s="1414"/>
      <c r="F205" s="1391"/>
    </row>
    <row r="206" spans="1:6">
      <c r="A206" s="1386"/>
      <c r="B206" s="1375"/>
      <c r="C206" s="1413"/>
      <c r="D206" s="7"/>
      <c r="E206" s="1414"/>
      <c r="F206" s="1414"/>
    </row>
    <row r="207" spans="1:6" s="5" customFormat="1">
      <c r="A207" s="1386"/>
      <c r="B207" s="1381"/>
      <c r="C207" s="1394"/>
      <c r="D207" s="6"/>
      <c r="E207" s="1414"/>
      <c r="F207" s="1397"/>
    </row>
    <row r="210" spans="1:6" s="5" customFormat="1">
      <c r="A210" s="1409"/>
      <c r="B210" s="1410"/>
      <c r="C210" s="1411"/>
      <c r="D210" s="6"/>
      <c r="E210" s="1414"/>
      <c r="F210" s="1414"/>
    </row>
    <row r="211" spans="1:6">
      <c r="A211" s="1398"/>
      <c r="B211" s="1412"/>
      <c r="C211" s="1413"/>
      <c r="D211" s="7"/>
      <c r="E211" s="1414"/>
      <c r="F211" s="1414"/>
    </row>
    <row r="212" spans="1:6">
      <c r="A212" s="1398"/>
      <c r="B212" s="1410"/>
      <c r="C212" s="1413"/>
      <c r="D212" s="7"/>
      <c r="E212" s="1414"/>
      <c r="F212" s="1414"/>
    </row>
    <row r="213" spans="1:6">
      <c r="A213" s="1398"/>
      <c r="B213" s="1412"/>
      <c r="C213" s="1413"/>
      <c r="D213" s="7"/>
      <c r="E213" s="1414"/>
      <c r="F213" s="1414"/>
    </row>
    <row r="214" spans="1:6">
      <c r="A214" s="1398"/>
      <c r="B214" s="1412"/>
      <c r="C214" s="1413"/>
      <c r="D214" s="7"/>
      <c r="E214" s="1414"/>
      <c r="F214" s="1414"/>
    </row>
    <row r="215" spans="1:6">
      <c r="A215" s="1398"/>
      <c r="B215" s="1412"/>
      <c r="C215" s="1413"/>
      <c r="D215" s="7"/>
      <c r="E215" s="1414"/>
      <c r="F215" s="1414"/>
    </row>
    <row r="216" spans="1:6">
      <c r="A216" s="1398"/>
      <c r="B216" s="1412"/>
      <c r="C216" s="1413"/>
      <c r="D216" s="7"/>
      <c r="E216" s="1414"/>
      <c r="F216" s="1414"/>
    </row>
    <row r="217" spans="1:6">
      <c r="A217" s="1398"/>
      <c r="B217" s="1412"/>
      <c r="C217" s="1413"/>
      <c r="D217" s="7"/>
      <c r="E217" s="1414"/>
      <c r="F217" s="1414"/>
    </row>
    <row r="218" spans="1:6">
      <c r="A218" s="1398"/>
      <c r="B218" s="1412"/>
      <c r="C218" s="1413"/>
      <c r="D218" s="7"/>
      <c r="E218" s="1414"/>
      <c r="F218" s="1414"/>
    </row>
    <row r="219" spans="1:6">
      <c r="A219" s="1398"/>
      <c r="B219" s="1412"/>
      <c r="C219" s="1413"/>
      <c r="D219" s="7"/>
      <c r="E219" s="1414"/>
      <c r="F219" s="1414"/>
    </row>
    <row r="220" spans="1:6">
      <c r="A220" s="1398"/>
      <c r="B220" s="1412"/>
      <c r="C220" s="1413"/>
      <c r="D220" s="7"/>
      <c r="E220" s="1414"/>
      <c r="F220" s="1414"/>
    </row>
    <row r="221" spans="1:6">
      <c r="A221" s="1398"/>
      <c r="B221" s="1412"/>
      <c r="C221" s="1413"/>
      <c r="D221" s="7"/>
      <c r="E221" s="1414"/>
      <c r="F221" s="1414"/>
    </row>
    <row r="222" spans="1:6">
      <c r="A222" s="1398"/>
      <c r="B222" s="1412"/>
      <c r="C222" s="1413"/>
      <c r="D222" s="7"/>
      <c r="E222" s="1414"/>
      <c r="F222" s="1391"/>
    </row>
    <row r="223" spans="1:6">
      <c r="A223" s="1398"/>
      <c r="B223" s="1410"/>
      <c r="C223" s="1413"/>
      <c r="D223" s="7"/>
      <c r="E223" s="1414"/>
      <c r="F223" s="1391"/>
    </row>
    <row r="224" spans="1:6">
      <c r="A224" s="1398"/>
      <c r="B224" s="1409"/>
      <c r="C224" s="1413"/>
      <c r="D224" s="7"/>
      <c r="E224" s="1414"/>
      <c r="F224" s="1391"/>
    </row>
    <row r="225" spans="1:6">
      <c r="A225" s="1398"/>
      <c r="B225" s="1417"/>
      <c r="C225" s="1418"/>
      <c r="D225" s="1419"/>
      <c r="E225" s="1414"/>
      <c r="F225" s="1391"/>
    </row>
    <row r="226" spans="1:6">
      <c r="A226" s="1398"/>
      <c r="B226" s="1417"/>
      <c r="C226" s="1418"/>
      <c r="D226" s="1419"/>
      <c r="E226" s="1414"/>
      <c r="F226" s="1391"/>
    </row>
    <row r="227" spans="1:6" ht="40.5" customHeight="1">
      <c r="A227" s="1398"/>
      <c r="B227" s="1412"/>
      <c r="C227" s="1413"/>
      <c r="D227" s="7"/>
      <c r="E227" s="1414"/>
      <c r="F227" s="1391"/>
    </row>
    <row r="228" spans="1:6">
      <c r="A228" s="1398"/>
      <c r="B228" s="1412"/>
      <c r="C228" s="1413"/>
      <c r="D228" s="7"/>
      <c r="E228" s="1414"/>
      <c r="F228" s="1391"/>
    </row>
    <row r="229" spans="1:6">
      <c r="A229" s="1398"/>
      <c r="B229" s="1412"/>
      <c r="C229" s="1413"/>
      <c r="D229" s="7"/>
      <c r="E229" s="1414"/>
      <c r="F229" s="1391"/>
    </row>
    <row r="230" spans="1:6">
      <c r="A230" s="1398"/>
      <c r="B230" s="1412"/>
      <c r="C230" s="1413"/>
      <c r="D230" s="7"/>
      <c r="E230" s="1414"/>
      <c r="F230" s="1391"/>
    </row>
    <row r="231" spans="1:6">
      <c r="A231" s="1398"/>
      <c r="B231" s="1412"/>
      <c r="C231" s="1413"/>
      <c r="D231" s="7"/>
      <c r="E231" s="1414"/>
      <c r="F231" s="1391"/>
    </row>
    <row r="232" spans="1:6">
      <c r="A232" s="1398"/>
      <c r="B232" s="1412"/>
      <c r="C232" s="1413"/>
      <c r="D232" s="7"/>
      <c r="E232" s="1414"/>
      <c r="F232" s="1391"/>
    </row>
    <row r="233" spans="1:6">
      <c r="A233" s="1398"/>
      <c r="B233" s="1412"/>
      <c r="C233" s="1413"/>
      <c r="D233" s="7"/>
      <c r="E233" s="1414"/>
      <c r="F233" s="1391"/>
    </row>
    <row r="234" spans="1:6">
      <c r="A234" s="1398"/>
      <c r="B234" s="1412"/>
      <c r="C234" s="1413"/>
      <c r="D234" s="7"/>
      <c r="E234" s="1414"/>
      <c r="F234" s="1391"/>
    </row>
    <row r="235" spans="1:6">
      <c r="A235" s="1398"/>
      <c r="B235" s="1412"/>
      <c r="C235" s="1413"/>
      <c r="D235" s="7"/>
      <c r="E235" s="1414"/>
      <c r="F235" s="1391"/>
    </row>
    <row r="236" spans="1:6">
      <c r="A236" s="1398"/>
      <c r="B236" s="1412"/>
      <c r="C236" s="1413"/>
      <c r="D236" s="7"/>
      <c r="E236" s="1414"/>
      <c r="F236" s="1414"/>
    </row>
    <row r="237" spans="1:6">
      <c r="A237" s="1398"/>
      <c r="B237" s="1412"/>
      <c r="C237" s="1413"/>
      <c r="D237" s="7"/>
      <c r="E237" s="1414"/>
      <c r="F237" s="1391"/>
    </row>
    <row r="238" spans="1:6">
      <c r="A238" s="1398"/>
      <c r="B238" s="1412"/>
      <c r="C238" s="1413"/>
      <c r="D238" s="7"/>
      <c r="E238" s="1414"/>
      <c r="F238" s="1414"/>
    </row>
    <row r="239" spans="1:6">
      <c r="A239" s="1398"/>
      <c r="B239" s="1412"/>
      <c r="C239" s="1413"/>
      <c r="D239" s="7"/>
      <c r="E239" s="1414"/>
      <c r="F239" s="1391"/>
    </row>
    <row r="240" spans="1:6">
      <c r="A240" s="1398"/>
      <c r="B240" s="1412"/>
      <c r="C240" s="1413"/>
      <c r="D240" s="7"/>
      <c r="E240" s="1414"/>
      <c r="F240" s="1391"/>
    </row>
    <row r="241" spans="1:6">
      <c r="A241" s="1398"/>
      <c r="B241" s="1412"/>
      <c r="C241" s="1413"/>
      <c r="D241" s="7"/>
      <c r="E241" s="1414"/>
      <c r="F241" s="1391"/>
    </row>
    <row r="242" spans="1:6">
      <c r="A242" s="1398"/>
      <c r="B242" s="1412"/>
      <c r="C242" s="1413"/>
      <c r="D242" s="7"/>
      <c r="E242" s="1414"/>
      <c r="F242" s="1391"/>
    </row>
    <row r="243" spans="1:6">
      <c r="A243" s="1398"/>
      <c r="B243" s="1412"/>
      <c r="C243" s="1413"/>
      <c r="D243" s="7"/>
      <c r="E243" s="1414"/>
      <c r="F243" s="1391"/>
    </row>
    <row r="244" spans="1:6">
      <c r="A244" s="1398"/>
      <c r="B244" s="1412"/>
      <c r="C244" s="1413"/>
      <c r="D244" s="7"/>
      <c r="E244" s="1414"/>
      <c r="F244" s="1391"/>
    </row>
    <row r="245" spans="1:6">
      <c r="A245" s="1398"/>
      <c r="B245" s="1412"/>
      <c r="C245" s="1413"/>
      <c r="D245" s="7"/>
      <c r="E245" s="1414"/>
      <c r="F245" s="1391"/>
    </row>
    <row r="246" spans="1:6">
      <c r="A246" s="1398"/>
      <c r="B246" s="1412"/>
      <c r="C246" s="1413"/>
      <c r="D246" s="7"/>
      <c r="E246" s="1414"/>
      <c r="F246" s="1391"/>
    </row>
    <row r="247" spans="1:6">
      <c r="A247" s="1398"/>
      <c r="B247" s="1412"/>
      <c r="C247" s="1413"/>
      <c r="D247" s="7"/>
      <c r="E247" s="1414"/>
      <c r="F247" s="1391"/>
    </row>
    <row r="248" spans="1:6">
      <c r="A248" s="1398"/>
      <c r="B248" s="1412"/>
      <c r="C248" s="1413"/>
      <c r="D248" s="7"/>
      <c r="E248" s="1414"/>
      <c r="F248" s="1391"/>
    </row>
    <row r="249" spans="1:6">
      <c r="A249" s="3"/>
      <c r="B249" s="1412"/>
      <c r="C249" s="1413"/>
      <c r="D249" s="7"/>
      <c r="E249" s="1414"/>
      <c r="F249" s="1391"/>
    </row>
    <row r="250" spans="1:6">
      <c r="A250" s="1374"/>
    </row>
    <row r="251" spans="1:6" s="5" customFormat="1">
      <c r="A251" s="1393"/>
      <c r="B251" s="1410"/>
      <c r="C251" s="1411"/>
      <c r="D251" s="6"/>
      <c r="E251" s="1414"/>
      <c r="F251" s="1397"/>
    </row>
    <row r="252" spans="1:6" s="5" customFormat="1">
      <c r="A252" s="1393"/>
      <c r="B252" s="1410"/>
      <c r="C252" s="1411"/>
      <c r="D252" s="6"/>
      <c r="E252" s="1414"/>
      <c r="F252" s="1397"/>
    </row>
    <row r="254" spans="1:6">
      <c r="A254" s="1393"/>
      <c r="B254" s="1410"/>
      <c r="C254" s="1411"/>
      <c r="D254" s="6"/>
      <c r="E254" s="1414"/>
      <c r="F254" s="1414"/>
    </row>
    <row r="255" spans="1:6">
      <c r="A255" s="1374"/>
      <c r="B255" s="1412"/>
      <c r="C255" s="1413"/>
      <c r="D255" s="7"/>
      <c r="E255" s="1414"/>
      <c r="F255" s="1391"/>
    </row>
    <row r="256" spans="1:6">
      <c r="A256" s="1374"/>
      <c r="B256" s="1412"/>
      <c r="C256" s="1413"/>
      <c r="D256" s="7"/>
      <c r="E256" s="1414"/>
      <c r="F256" s="1391"/>
    </row>
    <row r="257" spans="1:6">
      <c r="A257" s="1374"/>
      <c r="B257" s="1412"/>
      <c r="C257" s="1413"/>
      <c r="D257" s="7"/>
      <c r="E257" s="1414"/>
      <c r="F257" s="1391"/>
    </row>
    <row r="258" spans="1:6">
      <c r="A258" s="1398"/>
      <c r="B258" s="1410"/>
      <c r="C258" s="1411"/>
      <c r="D258" s="10"/>
      <c r="E258" s="1414"/>
      <c r="F258" s="1414"/>
    </row>
    <row r="259" spans="1:6">
      <c r="A259" s="1398"/>
      <c r="B259" s="1412"/>
      <c r="C259" s="1411"/>
      <c r="D259" s="10"/>
      <c r="E259" s="1414"/>
      <c r="F259" s="1414"/>
    </row>
    <row r="260" spans="1:6">
      <c r="A260" s="1398"/>
      <c r="B260" s="1412"/>
      <c r="C260" s="1413"/>
      <c r="D260" s="7"/>
      <c r="E260" s="1414"/>
      <c r="F260" s="1391"/>
    </row>
    <row r="261" spans="1:6">
      <c r="A261" s="1398"/>
      <c r="B261" s="1412"/>
      <c r="C261" s="1413"/>
      <c r="D261" s="7"/>
      <c r="E261" s="1414"/>
      <c r="F261" s="1391"/>
    </row>
    <row r="262" spans="1:6">
      <c r="A262" s="1398"/>
      <c r="B262" s="1412"/>
      <c r="C262" s="1413"/>
      <c r="D262" s="11"/>
      <c r="E262" s="1414"/>
      <c r="F262" s="1391"/>
    </row>
    <row r="263" spans="1:6">
      <c r="A263" s="1398"/>
      <c r="B263" s="1412"/>
      <c r="C263" s="1413"/>
      <c r="D263" s="7"/>
      <c r="E263" s="1414"/>
      <c r="F263" s="1391"/>
    </row>
    <row r="264" spans="1:6">
      <c r="A264" s="1398"/>
      <c r="B264" s="1412"/>
      <c r="C264" s="1413"/>
      <c r="D264" s="7"/>
      <c r="E264" s="1414"/>
      <c r="F264" s="1391"/>
    </row>
    <row r="265" spans="1:6">
      <c r="A265" s="1398"/>
      <c r="B265" s="1412"/>
      <c r="C265" s="1411"/>
      <c r="D265" s="10"/>
      <c r="E265" s="1414"/>
      <c r="F265" s="1414"/>
    </row>
    <row r="266" spans="1:6">
      <c r="A266" s="1398"/>
      <c r="B266" s="1412"/>
      <c r="C266" s="1413"/>
      <c r="D266" s="7"/>
      <c r="E266" s="1414"/>
      <c r="F266" s="1391"/>
    </row>
    <row r="267" spans="1:6">
      <c r="A267" s="1398"/>
      <c r="B267" s="1412"/>
      <c r="C267" s="1413"/>
      <c r="D267" s="7"/>
      <c r="E267" s="1414"/>
      <c r="F267" s="1391"/>
    </row>
    <row r="268" spans="1:6">
      <c r="A268" s="1398"/>
      <c r="B268" s="1412"/>
      <c r="C268" s="1411"/>
      <c r="D268" s="10"/>
      <c r="E268" s="1414"/>
      <c r="F268" s="1414"/>
    </row>
    <row r="269" spans="1:6">
      <c r="A269" s="1398"/>
      <c r="B269" s="1412"/>
      <c r="C269" s="1413"/>
      <c r="D269" s="7"/>
      <c r="E269" s="1414"/>
      <c r="F269" s="1391"/>
    </row>
    <row r="270" spans="1:6">
      <c r="A270" s="1398"/>
      <c r="B270" s="1412"/>
      <c r="C270" s="1413"/>
      <c r="D270" s="7"/>
      <c r="E270" s="1414"/>
      <c r="F270" s="1391"/>
    </row>
    <row r="271" spans="1:6">
      <c r="A271" s="1398"/>
      <c r="B271" s="1412"/>
      <c r="C271" s="1413"/>
      <c r="D271" s="7"/>
      <c r="E271" s="1414"/>
      <c r="F271" s="1391"/>
    </row>
    <row r="272" spans="1:6">
      <c r="A272" s="1398"/>
      <c r="B272" s="1412"/>
      <c r="C272" s="1413"/>
      <c r="D272" s="7"/>
      <c r="E272" s="1414"/>
      <c r="F272" s="1391"/>
    </row>
    <row r="273" spans="1:6">
      <c r="A273" s="1398"/>
      <c r="B273" s="1412"/>
      <c r="C273" s="1413"/>
      <c r="D273" s="7"/>
      <c r="E273" s="1414"/>
      <c r="F273" s="1391"/>
    </row>
    <row r="274" spans="1:6">
      <c r="A274" s="1398"/>
      <c r="B274" s="1412"/>
      <c r="C274" s="1413"/>
      <c r="D274" s="7"/>
      <c r="E274" s="1414"/>
      <c r="F274" s="1391"/>
    </row>
    <row r="275" spans="1:6">
      <c r="A275" s="1398"/>
      <c r="B275" s="1412"/>
      <c r="C275" s="1413"/>
      <c r="D275" s="7"/>
      <c r="E275" s="1414"/>
      <c r="F275" s="1391"/>
    </row>
    <row r="276" spans="1:6">
      <c r="A276" s="1398"/>
      <c r="B276" s="1412"/>
      <c r="C276" s="1413"/>
      <c r="D276" s="7"/>
      <c r="E276" s="1414"/>
      <c r="F276" s="1391"/>
    </row>
    <row r="277" spans="1:6">
      <c r="A277" s="1398"/>
      <c r="B277" s="1412"/>
      <c r="C277" s="1413"/>
      <c r="D277" s="7"/>
      <c r="E277" s="1414"/>
      <c r="F277" s="1391"/>
    </row>
    <row r="278" spans="1:6">
      <c r="A278" s="1398"/>
      <c r="B278" s="1412"/>
      <c r="C278" s="1413"/>
      <c r="D278" s="7"/>
      <c r="E278" s="1414"/>
      <c r="F278" s="1391"/>
    </row>
    <row r="279" spans="1:6">
      <c r="A279" s="1398"/>
      <c r="B279" s="1412"/>
      <c r="C279" s="1413"/>
      <c r="D279" s="7"/>
      <c r="E279" s="1414"/>
      <c r="F279" s="1391"/>
    </row>
    <row r="280" spans="1:6">
      <c r="A280" s="1398"/>
      <c r="B280" s="1412"/>
      <c r="C280" s="1413"/>
      <c r="D280" s="7"/>
      <c r="E280" s="1414"/>
      <c r="F280" s="1391"/>
    </row>
    <row r="281" spans="1:6">
      <c r="A281" s="1398"/>
      <c r="B281" s="1410"/>
      <c r="C281" s="1413"/>
      <c r="D281" s="7"/>
      <c r="E281" s="1414"/>
      <c r="F281" s="1391"/>
    </row>
    <row r="282" spans="1:6">
      <c r="A282" s="1398"/>
      <c r="B282" s="1412"/>
      <c r="C282" s="1413"/>
      <c r="D282" s="7"/>
      <c r="E282" s="1414"/>
      <c r="F282" s="1391"/>
    </row>
    <row r="283" spans="1:6">
      <c r="A283" s="1398"/>
      <c r="B283" s="1412"/>
      <c r="C283" s="1413"/>
      <c r="D283" s="7"/>
      <c r="E283" s="1414"/>
      <c r="F283" s="1391"/>
    </row>
    <row r="284" spans="1:6">
      <c r="A284" s="1398"/>
      <c r="B284" s="1412"/>
      <c r="C284" s="1413"/>
      <c r="D284" s="7"/>
      <c r="E284" s="1414"/>
      <c r="F284" s="1391"/>
    </row>
    <row r="285" spans="1:6">
      <c r="A285" s="1374"/>
      <c r="B285" s="1412"/>
      <c r="C285" s="1413"/>
      <c r="D285" s="7"/>
      <c r="E285" s="1414"/>
      <c r="F285" s="1391"/>
    </row>
    <row r="286" spans="1:6">
      <c r="A286" s="1398"/>
      <c r="B286" s="1412"/>
      <c r="C286" s="1413"/>
      <c r="D286" s="7"/>
      <c r="E286" s="1414"/>
      <c r="F286" s="1391"/>
    </row>
    <row r="287" spans="1:6">
      <c r="A287" s="1398"/>
      <c r="B287" s="1412"/>
      <c r="C287" s="1413"/>
      <c r="D287" s="7"/>
      <c r="E287" s="1414"/>
      <c r="F287" s="1391"/>
    </row>
    <row r="288" spans="1:6">
      <c r="A288" s="1398"/>
      <c r="B288" s="1412"/>
      <c r="C288" s="1413"/>
      <c r="D288" s="7"/>
      <c r="E288" s="1414"/>
      <c r="F288" s="1391"/>
    </row>
    <row r="289" spans="1:6">
      <c r="A289" s="1398"/>
      <c r="B289" s="1412"/>
      <c r="C289" s="1413"/>
      <c r="D289" s="7"/>
      <c r="E289" s="1414"/>
      <c r="F289" s="1391"/>
    </row>
    <row r="290" spans="1:6">
      <c r="A290" s="1398"/>
      <c r="B290" s="1412"/>
      <c r="C290" s="1413"/>
      <c r="D290" s="7"/>
      <c r="E290" s="1414"/>
      <c r="F290" s="1391"/>
    </row>
    <row r="291" spans="1:6">
      <c r="A291" s="1374"/>
      <c r="B291" s="1412"/>
      <c r="C291" s="1413"/>
      <c r="D291" s="7"/>
      <c r="E291" s="1414"/>
      <c r="F291" s="1391"/>
    </row>
    <row r="292" spans="1:6">
      <c r="A292" s="3"/>
      <c r="B292" s="1410"/>
      <c r="C292" s="1413"/>
      <c r="D292" s="11"/>
      <c r="E292" s="1414"/>
      <c r="F292" s="1414"/>
    </row>
    <row r="293" spans="1:6">
      <c r="A293" s="3"/>
      <c r="B293" s="1412"/>
      <c r="C293" s="1413"/>
      <c r="D293" s="11"/>
      <c r="E293" s="1414"/>
      <c r="F293" s="1414"/>
    </row>
    <row r="294" spans="1:6">
      <c r="A294" s="1398"/>
      <c r="B294" s="1412"/>
      <c r="C294" s="1413"/>
      <c r="D294" s="7"/>
      <c r="E294" s="1414"/>
      <c r="F294" s="1391"/>
    </row>
    <row r="295" spans="1:6">
      <c r="A295" s="1398"/>
      <c r="B295" s="1412"/>
      <c r="C295" s="1413"/>
      <c r="D295" s="7"/>
      <c r="E295" s="1414"/>
      <c r="F295" s="1391"/>
    </row>
    <row r="296" spans="1:6">
      <c r="A296" s="1398"/>
      <c r="B296" s="1412"/>
      <c r="C296" s="1413"/>
      <c r="D296" s="11"/>
      <c r="E296" s="1414"/>
      <c r="F296" s="1391"/>
    </row>
    <row r="297" spans="1:6">
      <c r="A297" s="1398"/>
      <c r="B297" s="1412"/>
      <c r="C297" s="1413"/>
      <c r="D297" s="7"/>
      <c r="E297" s="1414"/>
      <c r="F297" s="1391"/>
    </row>
    <row r="298" spans="1:6">
      <c r="A298" s="1398"/>
      <c r="B298" s="1412"/>
      <c r="C298" s="1413"/>
      <c r="D298" s="7"/>
      <c r="E298" s="1414"/>
      <c r="F298" s="1391"/>
    </row>
    <row r="299" spans="1:6">
      <c r="A299" s="1398"/>
      <c r="B299" s="1412"/>
      <c r="C299" s="1413"/>
      <c r="D299" s="11"/>
      <c r="E299" s="1414"/>
      <c r="F299" s="1391"/>
    </row>
    <row r="300" spans="1:6">
      <c r="A300" s="1398"/>
      <c r="B300" s="1412"/>
      <c r="C300" s="1413"/>
      <c r="D300" s="7"/>
      <c r="E300" s="1414"/>
      <c r="F300" s="1391"/>
    </row>
    <row r="301" spans="1:6">
      <c r="A301" s="3"/>
      <c r="B301" s="1412"/>
      <c r="C301" s="1413"/>
      <c r="D301" s="7"/>
      <c r="E301" s="1414"/>
      <c r="F301" s="1391"/>
    </row>
    <row r="302" spans="1:6">
      <c r="A302" s="3"/>
      <c r="B302" s="1412"/>
      <c r="C302" s="1413"/>
      <c r="D302" s="7"/>
      <c r="E302" s="1414"/>
      <c r="F302" s="1391"/>
    </row>
    <row r="303" spans="1:6">
      <c r="A303" s="1398"/>
      <c r="B303" s="1412"/>
      <c r="C303" s="1413"/>
      <c r="D303" s="7"/>
      <c r="E303" s="1414"/>
      <c r="F303" s="1391"/>
    </row>
    <row r="304" spans="1:6">
      <c r="A304" s="3"/>
      <c r="B304" s="1412"/>
      <c r="C304" s="1413"/>
      <c r="D304" s="7"/>
      <c r="E304" s="1414"/>
      <c r="F304" s="1391"/>
    </row>
    <row r="305" spans="1:6">
      <c r="A305" s="3"/>
      <c r="B305" s="1412"/>
      <c r="C305" s="1413"/>
      <c r="D305" s="11"/>
      <c r="E305" s="1414"/>
      <c r="F305" s="1414"/>
    </row>
    <row r="306" spans="1:6">
      <c r="A306" s="1398"/>
      <c r="B306" s="1412"/>
      <c r="C306" s="1413"/>
      <c r="D306" s="7"/>
      <c r="E306" s="1414"/>
      <c r="F306" s="1391"/>
    </row>
    <row r="307" spans="1:6">
      <c r="A307" s="3"/>
      <c r="B307" s="1412"/>
      <c r="C307" s="1413"/>
      <c r="D307" s="7"/>
      <c r="E307" s="1414"/>
      <c r="F307" s="1391"/>
    </row>
    <row r="308" spans="1:6">
      <c r="A308" s="3"/>
      <c r="B308" s="3"/>
      <c r="C308" s="3"/>
      <c r="D308" s="3"/>
      <c r="E308" s="3"/>
      <c r="F308" s="3"/>
    </row>
    <row r="309" spans="1:6">
      <c r="A309" s="3"/>
      <c r="B309" s="1410"/>
      <c r="C309" s="1413"/>
      <c r="D309" s="11"/>
      <c r="E309" s="1414"/>
      <c r="F309" s="1414"/>
    </row>
    <row r="310" spans="1:6">
      <c r="A310" s="3"/>
      <c r="B310" s="1412"/>
      <c r="C310" s="1413"/>
      <c r="D310" s="11"/>
      <c r="E310" s="1414"/>
      <c r="F310" s="1414"/>
    </row>
    <row r="311" spans="1:6">
      <c r="A311" s="1398"/>
      <c r="B311" s="1412"/>
      <c r="C311" s="1413"/>
      <c r="D311" s="7"/>
      <c r="E311" s="1414"/>
      <c r="F311" s="1391"/>
    </row>
    <row r="312" spans="1:6">
      <c r="A312" s="1398"/>
      <c r="B312" s="1412"/>
      <c r="C312" s="1413"/>
      <c r="D312" s="7"/>
      <c r="E312" s="1414"/>
      <c r="F312" s="1391"/>
    </row>
    <row r="313" spans="1:6">
      <c r="A313" s="1398"/>
      <c r="B313" s="1412"/>
      <c r="C313" s="1413"/>
      <c r="D313" s="11"/>
      <c r="E313" s="1414"/>
      <c r="F313" s="1414"/>
    </row>
    <row r="314" spans="1:6">
      <c r="A314" s="1398"/>
      <c r="B314" s="1412"/>
      <c r="C314" s="1413"/>
      <c r="D314" s="7"/>
      <c r="E314" s="1414"/>
      <c r="F314" s="1391"/>
    </row>
    <row r="315" spans="1:6">
      <c r="A315" s="1398"/>
      <c r="B315" s="1412"/>
      <c r="C315" s="1413"/>
      <c r="D315" s="7"/>
      <c r="E315" s="1414"/>
      <c r="F315" s="1391"/>
    </row>
    <row r="316" spans="1:6">
      <c r="A316" s="1398"/>
      <c r="B316" s="1412"/>
      <c r="C316" s="1413"/>
      <c r="D316" s="7"/>
      <c r="E316" s="1414"/>
      <c r="F316" s="1391"/>
    </row>
    <row r="317" spans="1:6">
      <c r="A317" s="1398"/>
      <c r="B317" s="1412"/>
      <c r="C317" s="1413"/>
      <c r="D317" s="7"/>
      <c r="E317" s="1414"/>
      <c r="F317" s="1391"/>
    </row>
    <row r="318" spans="1:6">
      <c r="A318" s="1398"/>
      <c r="B318" s="1412"/>
      <c r="C318" s="1413"/>
      <c r="D318" s="7"/>
      <c r="E318" s="1414"/>
      <c r="F318" s="1391"/>
    </row>
    <row r="319" spans="1:6">
      <c r="A319" s="1398"/>
      <c r="B319" s="1412"/>
      <c r="C319" s="1413"/>
      <c r="D319" s="11"/>
      <c r="E319" s="1414"/>
      <c r="F319" s="1414"/>
    </row>
    <row r="320" spans="1:6">
      <c r="A320" s="1398"/>
      <c r="B320" s="1412"/>
      <c r="C320" s="1413"/>
      <c r="D320" s="7"/>
      <c r="E320" s="1414"/>
      <c r="F320" s="1391"/>
    </row>
    <row r="321" spans="1:6">
      <c r="A321" s="1398"/>
      <c r="B321" s="1412"/>
      <c r="C321" s="1413"/>
      <c r="D321" s="7"/>
      <c r="E321" s="1414"/>
      <c r="F321" s="1391"/>
    </row>
    <row r="322" spans="1:6">
      <c r="A322" s="1374"/>
      <c r="B322" s="1412"/>
      <c r="C322" s="1413"/>
      <c r="D322" s="11"/>
      <c r="E322" s="1414"/>
      <c r="F322" s="1414"/>
    </row>
    <row r="323" spans="1:6">
      <c r="A323" s="1398"/>
      <c r="B323" s="1412"/>
      <c r="C323" s="1413"/>
      <c r="D323" s="7"/>
      <c r="E323" s="1414"/>
      <c r="F323" s="1391"/>
    </row>
    <row r="324" spans="1:6" ht="16.5" customHeight="1">
      <c r="A324" s="3"/>
      <c r="B324" s="1412"/>
      <c r="C324" s="1413"/>
      <c r="D324" s="7"/>
      <c r="E324" s="1414"/>
      <c r="F324" s="1391"/>
    </row>
    <row r="325" spans="1:6">
      <c r="A325" s="1398"/>
      <c r="B325" s="1412"/>
      <c r="C325" s="1413"/>
      <c r="D325" s="7"/>
      <c r="E325" s="1414"/>
      <c r="F325" s="1391"/>
    </row>
    <row r="326" spans="1:6">
      <c r="A326" s="1398"/>
      <c r="B326" s="1412"/>
      <c r="C326" s="1413"/>
      <c r="D326" s="7"/>
      <c r="E326" s="1414"/>
      <c r="F326" s="1391"/>
    </row>
    <row r="327" spans="1:6" ht="15.75" customHeight="1">
      <c r="A327" s="3"/>
      <c r="B327" s="1412"/>
      <c r="C327" s="1413"/>
      <c r="D327" s="7"/>
      <c r="E327" s="1414"/>
      <c r="F327" s="1391"/>
    </row>
    <row r="328" spans="1:6">
      <c r="A328" s="3"/>
      <c r="B328" s="3"/>
      <c r="C328" s="3"/>
      <c r="D328" s="3"/>
      <c r="E328" s="3"/>
      <c r="F328" s="3"/>
    </row>
    <row r="329" spans="1:6">
      <c r="A329" s="3"/>
      <c r="B329" s="1412"/>
      <c r="C329" s="1413"/>
      <c r="D329" s="7"/>
      <c r="E329" s="1414"/>
      <c r="F329" s="1391"/>
    </row>
    <row r="330" spans="1:6">
      <c r="A330" s="3"/>
      <c r="B330" s="1412"/>
      <c r="C330" s="1413"/>
      <c r="D330" s="7"/>
      <c r="E330" s="1414"/>
      <c r="F330" s="1391"/>
    </row>
    <row r="331" spans="1:6">
      <c r="A331" s="3"/>
      <c r="B331" s="1412"/>
      <c r="C331" s="1413"/>
      <c r="D331" s="7"/>
      <c r="E331" s="1414"/>
      <c r="F331" s="1391"/>
    </row>
    <row r="332" spans="1:6">
      <c r="A332" s="1398"/>
      <c r="B332" s="1412"/>
      <c r="C332" s="1413"/>
      <c r="D332" s="7"/>
      <c r="E332" s="1414"/>
      <c r="F332" s="1391"/>
    </row>
    <row r="333" spans="1:6" ht="15.75" customHeight="1">
      <c r="A333" s="1398"/>
      <c r="B333" s="1412"/>
      <c r="C333" s="1413"/>
      <c r="D333" s="7"/>
      <c r="E333" s="1414"/>
      <c r="F333" s="1391"/>
    </row>
    <row r="334" spans="1:6">
      <c r="A334" s="1398"/>
      <c r="B334" s="3"/>
      <c r="C334" s="3"/>
      <c r="D334" s="3"/>
      <c r="E334" s="3"/>
      <c r="F334" s="3"/>
    </row>
    <row r="335" spans="1:6">
      <c r="A335" s="1398"/>
      <c r="B335" s="1410"/>
      <c r="C335" s="3"/>
      <c r="D335" s="3"/>
      <c r="E335" s="3"/>
      <c r="F335" s="3"/>
    </row>
    <row r="336" spans="1:6">
      <c r="A336" s="1374"/>
      <c r="B336" s="3"/>
      <c r="C336" s="3"/>
      <c r="D336" s="3"/>
      <c r="E336" s="3"/>
      <c r="F336" s="3"/>
    </row>
    <row r="337" spans="1:6">
      <c r="A337" s="1398"/>
      <c r="B337" s="1412"/>
      <c r="C337" s="1413"/>
      <c r="D337" s="7"/>
      <c r="E337" s="1414"/>
      <c r="F337" s="1391"/>
    </row>
    <row r="338" spans="1:6">
      <c r="A338" s="1398"/>
      <c r="B338" s="1412"/>
      <c r="C338" s="1413"/>
      <c r="D338" s="7"/>
      <c r="E338" s="1414"/>
      <c r="F338" s="1391"/>
    </row>
    <row r="339" spans="1:6">
      <c r="A339" s="1398"/>
      <c r="B339" s="3"/>
      <c r="C339" s="3"/>
      <c r="D339" s="3"/>
      <c r="E339" s="3"/>
      <c r="F339" s="3"/>
    </row>
    <row r="340" spans="1:6">
      <c r="A340" s="1398"/>
      <c r="B340" s="1412"/>
      <c r="C340" s="1413"/>
      <c r="D340" s="7"/>
      <c r="E340" s="1414"/>
      <c r="F340" s="1391"/>
    </row>
    <row r="341" spans="1:6">
      <c r="A341" s="3"/>
      <c r="B341" s="1412"/>
      <c r="C341" s="1413"/>
      <c r="D341" s="7"/>
      <c r="E341" s="1414"/>
      <c r="F341" s="1391"/>
    </row>
    <row r="342" spans="1:6">
      <c r="A342" s="3"/>
      <c r="B342" s="3"/>
      <c r="C342" s="3"/>
      <c r="D342" s="3"/>
      <c r="E342" s="3"/>
      <c r="F342" s="3"/>
    </row>
    <row r="343" spans="1:6">
      <c r="A343" s="1398"/>
      <c r="B343" s="1412"/>
      <c r="C343" s="1413"/>
      <c r="D343" s="7"/>
      <c r="E343" s="1414"/>
      <c r="F343" s="1391"/>
    </row>
    <row r="344" spans="1:6">
      <c r="A344" s="1398"/>
      <c r="B344" s="1412"/>
      <c r="C344" s="1413"/>
      <c r="D344" s="7"/>
      <c r="E344" s="1414"/>
      <c r="F344" s="1391"/>
    </row>
    <row r="345" spans="1:6">
      <c r="A345" s="1398"/>
      <c r="B345" s="3"/>
      <c r="C345" s="3"/>
      <c r="D345" s="3"/>
      <c r="E345" s="3"/>
      <c r="F345" s="3"/>
    </row>
    <row r="346" spans="1:6">
      <c r="A346" s="1398"/>
      <c r="B346" s="1410"/>
      <c r="C346" s="3"/>
      <c r="D346" s="3"/>
      <c r="E346" s="3"/>
      <c r="F346" s="3"/>
    </row>
    <row r="347" spans="1:6">
      <c r="A347" s="1398"/>
      <c r="B347" s="1412"/>
      <c r="C347" s="3"/>
      <c r="D347" s="3"/>
      <c r="E347" s="3"/>
      <c r="F347" s="3"/>
    </row>
    <row r="348" spans="1:6">
      <c r="A348" s="1398"/>
      <c r="B348" s="3"/>
      <c r="C348" s="3"/>
      <c r="D348" s="3"/>
      <c r="E348" s="3"/>
      <c r="F348" s="3"/>
    </row>
    <row r="349" spans="1:6">
      <c r="A349" s="1398"/>
      <c r="B349" s="1412"/>
      <c r="C349" s="1413"/>
      <c r="D349" s="7"/>
      <c r="E349" s="3"/>
      <c r="F349" s="3"/>
    </row>
    <row r="350" spans="1:6">
      <c r="A350" s="1398"/>
      <c r="B350" s="1412"/>
      <c r="C350" s="1413"/>
      <c r="D350" s="7"/>
      <c r="E350" s="3"/>
      <c r="F350" s="1391"/>
    </row>
    <row r="351" spans="1:6">
      <c r="A351" s="1398"/>
      <c r="B351" s="1412"/>
      <c r="C351" s="1413"/>
      <c r="D351" s="7"/>
      <c r="E351" s="3"/>
      <c r="F351" s="1391"/>
    </row>
    <row r="352" spans="1:6">
      <c r="A352" s="1398"/>
      <c r="B352" s="3"/>
      <c r="C352" s="3"/>
      <c r="D352" s="3"/>
      <c r="E352" s="3"/>
      <c r="F352" s="3"/>
    </row>
    <row r="353" spans="1:6">
      <c r="A353" s="1398"/>
      <c r="B353" s="1412"/>
      <c r="C353" s="1413"/>
      <c r="D353" s="7"/>
      <c r="E353" s="3"/>
      <c r="F353" s="3"/>
    </row>
    <row r="354" spans="1:6">
      <c r="A354" s="1398"/>
      <c r="B354" s="1412"/>
      <c r="C354" s="1413"/>
      <c r="D354" s="7"/>
      <c r="E354" s="3"/>
      <c r="F354" s="1391"/>
    </row>
    <row r="355" spans="1:6">
      <c r="A355" s="1398"/>
      <c r="B355" s="1412"/>
      <c r="C355" s="1413"/>
      <c r="D355" s="7"/>
      <c r="E355" s="3"/>
      <c r="F355" s="1391"/>
    </row>
    <row r="356" spans="1:6">
      <c r="A356" s="1398"/>
      <c r="B356" s="3"/>
      <c r="C356" s="3"/>
      <c r="D356" s="3"/>
      <c r="E356" s="3"/>
      <c r="F356" s="3"/>
    </row>
    <row r="357" spans="1:6">
      <c r="A357" s="1398"/>
      <c r="B357" s="1412"/>
      <c r="C357" s="1413"/>
      <c r="D357" s="7"/>
      <c r="E357" s="3"/>
      <c r="F357" s="1391"/>
    </row>
    <row r="358" spans="1:6">
      <c r="A358" s="1398"/>
      <c r="B358" s="1412"/>
      <c r="C358" s="1413"/>
      <c r="D358" s="7"/>
      <c r="E358" s="3"/>
      <c r="F358" s="1391"/>
    </row>
    <row r="359" spans="1:6">
      <c r="A359" s="1398"/>
      <c r="B359" s="3"/>
      <c r="C359" s="3"/>
      <c r="D359" s="3"/>
      <c r="E359" s="3"/>
      <c r="F359" s="3"/>
    </row>
    <row r="360" spans="1:6">
      <c r="A360" s="1398"/>
      <c r="B360" s="1412"/>
      <c r="C360" s="1413"/>
      <c r="D360" s="7"/>
      <c r="E360" s="3"/>
      <c r="F360" s="3"/>
    </row>
    <row r="361" spans="1:6">
      <c r="A361" s="1398"/>
      <c r="B361" s="1412"/>
      <c r="C361" s="1413"/>
      <c r="D361" s="7"/>
      <c r="E361" s="3"/>
      <c r="F361" s="1391"/>
    </row>
    <row r="362" spans="1:6">
      <c r="A362" s="1398"/>
      <c r="B362" s="1412"/>
      <c r="C362" s="1413"/>
      <c r="D362" s="7"/>
      <c r="E362" s="3"/>
      <c r="F362" s="1391"/>
    </row>
    <row r="363" spans="1:6">
      <c r="A363" s="1398"/>
      <c r="B363" s="3"/>
      <c r="C363" s="3"/>
      <c r="D363" s="3"/>
      <c r="E363" s="1414"/>
      <c r="F363" s="1391"/>
    </row>
    <row r="364" spans="1:6">
      <c r="A364" s="1398"/>
      <c r="B364" s="1412"/>
      <c r="C364" s="1413"/>
      <c r="D364" s="7"/>
      <c r="E364" s="3"/>
      <c r="F364" s="1391"/>
    </row>
    <row r="365" spans="1:6">
      <c r="A365" s="1398"/>
      <c r="B365" s="1412"/>
      <c r="C365" s="1413"/>
      <c r="D365" s="7"/>
      <c r="E365" s="3"/>
      <c r="F365" s="1391"/>
    </row>
    <row r="366" spans="1:6">
      <c r="A366" s="1398"/>
      <c r="B366" s="1412"/>
      <c r="C366" s="1413"/>
      <c r="D366" s="7"/>
      <c r="E366" s="1414"/>
      <c r="F366" s="1391"/>
    </row>
    <row r="367" spans="1:6">
      <c r="A367" s="1398"/>
      <c r="B367" s="1412"/>
      <c r="C367" s="1413"/>
      <c r="D367" s="7"/>
      <c r="E367" s="1414"/>
      <c r="F367" s="1391"/>
    </row>
    <row r="368" spans="1:6">
      <c r="A368" s="1398"/>
      <c r="B368" s="1412"/>
      <c r="C368" s="1413"/>
      <c r="D368" s="7"/>
      <c r="E368" s="1414"/>
      <c r="F368" s="1391"/>
    </row>
    <row r="369" spans="1:6">
      <c r="A369" s="1398"/>
      <c r="B369" s="1412"/>
      <c r="C369" s="1413"/>
      <c r="D369" s="7"/>
      <c r="E369" s="1414"/>
      <c r="F369" s="1391"/>
    </row>
    <row r="370" spans="1:6">
      <c r="A370" s="1398"/>
      <c r="B370" s="1412"/>
      <c r="C370" s="1413"/>
      <c r="D370" s="7"/>
      <c r="E370" s="1414"/>
      <c r="F370" s="1391"/>
    </row>
    <row r="371" spans="1:6">
      <c r="A371" s="1398"/>
      <c r="B371" s="1412"/>
      <c r="C371" s="1413"/>
      <c r="D371" s="7"/>
      <c r="E371" s="1414"/>
      <c r="F371" s="1391"/>
    </row>
    <row r="372" spans="1:6">
      <c r="A372" s="1398"/>
      <c r="B372" s="1412"/>
      <c r="C372" s="1413"/>
      <c r="D372" s="7"/>
      <c r="E372" s="1414"/>
      <c r="F372" s="1391"/>
    </row>
    <row r="373" spans="1:6">
      <c r="A373" s="1398"/>
      <c r="B373" s="1412"/>
      <c r="C373" s="1413"/>
      <c r="D373" s="7"/>
      <c r="E373" s="1414"/>
      <c r="F373" s="1391"/>
    </row>
    <row r="374" spans="1:6">
      <c r="A374" s="1398"/>
      <c r="B374" s="1412"/>
      <c r="C374" s="1413"/>
      <c r="D374" s="7"/>
      <c r="E374" s="1414"/>
      <c r="F374" s="1391"/>
    </row>
    <row r="375" spans="1:6">
      <c r="A375" s="1398"/>
      <c r="B375" s="1412"/>
      <c r="C375" s="1413"/>
      <c r="D375" s="7"/>
      <c r="E375" s="1414"/>
      <c r="F375" s="1391"/>
    </row>
    <row r="376" spans="1:6">
      <c r="A376" s="1398"/>
      <c r="B376" s="1412"/>
      <c r="C376" s="1413"/>
      <c r="D376" s="7"/>
      <c r="E376" s="1414"/>
      <c r="F376" s="1391"/>
    </row>
    <row r="377" spans="1:6">
      <c r="A377" s="1398"/>
      <c r="B377" s="1412"/>
      <c r="C377" s="1413"/>
      <c r="D377" s="7"/>
      <c r="E377" s="1414"/>
      <c r="F377" s="1391"/>
    </row>
    <row r="378" spans="1:6">
      <c r="A378" s="1398"/>
      <c r="B378" s="1412"/>
      <c r="C378" s="1413"/>
      <c r="D378" s="7"/>
      <c r="E378" s="1414"/>
      <c r="F378" s="1391"/>
    </row>
    <row r="379" spans="1:6">
      <c r="A379" s="3"/>
      <c r="B379" s="1412"/>
      <c r="C379" s="1413"/>
      <c r="D379" s="7"/>
      <c r="E379" s="1414"/>
      <c r="F379" s="1391"/>
    </row>
    <row r="380" spans="1:6">
      <c r="A380" s="3"/>
      <c r="B380" s="1412"/>
      <c r="C380" s="1413"/>
      <c r="D380" s="7"/>
      <c r="E380" s="1414"/>
      <c r="F380" s="1391"/>
    </row>
    <row r="381" spans="1:6">
      <c r="A381" s="3"/>
      <c r="B381" s="1412"/>
      <c r="C381" s="1413"/>
      <c r="D381" s="7"/>
      <c r="E381" s="1414"/>
      <c r="F381" s="1391"/>
    </row>
    <row r="382" spans="1:6">
      <c r="A382" s="1398"/>
      <c r="B382" s="1412"/>
      <c r="C382" s="1413"/>
      <c r="D382" s="7"/>
      <c r="E382" s="1414"/>
      <c r="F382" s="1391"/>
    </row>
    <row r="383" spans="1:6">
      <c r="A383" s="1398"/>
      <c r="B383" s="1412"/>
      <c r="C383" s="1413"/>
      <c r="D383" s="7"/>
      <c r="E383" s="1414"/>
      <c r="F383" s="1391"/>
    </row>
    <row r="384" spans="1:6">
      <c r="A384" s="1398"/>
      <c r="B384" s="1412"/>
      <c r="C384" s="1413"/>
      <c r="D384" s="7"/>
      <c r="E384" s="1414"/>
      <c r="F384" s="1391"/>
    </row>
    <row r="385" spans="1:6">
      <c r="A385" s="1398"/>
      <c r="B385" s="1412"/>
      <c r="C385" s="1413"/>
      <c r="D385" s="7"/>
      <c r="E385" s="1414"/>
      <c r="F385" s="1391"/>
    </row>
    <row r="386" spans="1:6">
      <c r="A386" s="1398"/>
      <c r="B386" s="1412"/>
      <c r="C386" s="1413"/>
      <c r="D386" s="7"/>
      <c r="E386" s="1414"/>
      <c r="F386" s="1391"/>
    </row>
    <row r="387" spans="1:6">
      <c r="A387" s="1398"/>
      <c r="B387" s="1412"/>
      <c r="C387" s="1413"/>
      <c r="D387" s="7"/>
      <c r="E387" s="1414"/>
      <c r="F387" s="1391"/>
    </row>
    <row r="388" spans="1:6">
      <c r="A388" s="1398"/>
      <c r="B388" s="1412"/>
      <c r="C388" s="1413"/>
      <c r="D388" s="7"/>
      <c r="E388" s="1414"/>
      <c r="F388" s="1391"/>
    </row>
    <row r="389" spans="1:6">
      <c r="A389" s="1398"/>
      <c r="B389" s="1412"/>
      <c r="C389" s="1413"/>
      <c r="D389" s="7"/>
      <c r="E389" s="1414"/>
      <c r="F389" s="1391"/>
    </row>
    <row r="390" spans="1:6">
      <c r="A390" s="1398"/>
      <c r="B390" s="1412"/>
      <c r="C390" s="1413"/>
      <c r="D390" s="7"/>
      <c r="E390" s="1414"/>
      <c r="F390" s="1391"/>
    </row>
    <row r="391" spans="1:6">
      <c r="A391" s="1398"/>
      <c r="B391" s="1412"/>
      <c r="C391" s="1413"/>
      <c r="D391" s="7"/>
      <c r="E391" s="1414"/>
      <c r="F391" s="1391"/>
    </row>
    <row r="392" spans="1:6">
      <c r="A392" s="1398"/>
      <c r="B392" s="1412"/>
      <c r="C392" s="1413"/>
      <c r="D392" s="7"/>
      <c r="E392" s="1414"/>
      <c r="F392" s="1391"/>
    </row>
    <row r="393" spans="1:6">
      <c r="A393" s="1398"/>
      <c r="B393" s="1412"/>
      <c r="C393" s="1413"/>
      <c r="D393" s="7"/>
      <c r="E393" s="1414"/>
      <c r="F393" s="1391"/>
    </row>
    <row r="394" spans="1:6">
      <c r="A394" s="1398"/>
      <c r="B394" s="1412"/>
      <c r="C394" s="1413"/>
      <c r="D394" s="7"/>
      <c r="E394" s="1414"/>
      <c r="F394" s="1391"/>
    </row>
    <row r="395" spans="1:6">
      <c r="A395" s="1398"/>
      <c r="B395" s="1412"/>
      <c r="C395" s="1413"/>
      <c r="D395" s="7"/>
      <c r="E395" s="1414"/>
      <c r="F395" s="1391"/>
    </row>
    <row r="396" spans="1:6">
      <c r="A396" s="1398"/>
      <c r="B396" s="1412"/>
      <c r="C396" s="1413"/>
      <c r="D396" s="7"/>
      <c r="E396" s="1414"/>
      <c r="F396" s="1391"/>
    </row>
    <row r="397" spans="1:6">
      <c r="A397" s="3"/>
      <c r="B397" s="1412"/>
      <c r="C397" s="1413"/>
      <c r="D397" s="7"/>
      <c r="E397" s="1414"/>
      <c r="F397" s="1391"/>
    </row>
    <row r="398" spans="1:6">
      <c r="A398" s="1398"/>
      <c r="B398" s="1412"/>
      <c r="C398" s="1413"/>
      <c r="D398" s="7"/>
      <c r="E398" s="1414"/>
      <c r="F398" s="1391"/>
    </row>
    <row r="399" spans="1:6">
      <c r="A399" s="1398"/>
      <c r="B399" s="1412"/>
      <c r="C399" s="1413"/>
      <c r="D399" s="7"/>
      <c r="E399" s="1414"/>
      <c r="F399" s="1391"/>
    </row>
    <row r="400" spans="1:6">
      <c r="A400" s="1398"/>
      <c r="B400" s="1412"/>
      <c r="C400" s="1413"/>
      <c r="D400" s="7"/>
      <c r="E400" s="1414"/>
      <c r="F400" s="1391"/>
    </row>
    <row r="401" spans="1:6">
      <c r="A401" s="1398"/>
      <c r="B401" s="1412"/>
      <c r="C401" s="1413"/>
      <c r="D401" s="7"/>
      <c r="E401" s="3"/>
      <c r="F401" s="1391"/>
    </row>
    <row r="402" spans="1:6">
      <c r="A402" s="1374"/>
      <c r="B402" s="1412"/>
      <c r="C402" s="1413"/>
      <c r="D402" s="7"/>
      <c r="E402" s="1414"/>
      <c r="F402" s="1391"/>
    </row>
    <row r="403" spans="1:6">
      <c r="A403" s="1374"/>
      <c r="B403" s="1412"/>
      <c r="C403" s="1413"/>
      <c r="D403" s="7"/>
      <c r="E403" s="1414"/>
      <c r="F403" s="1414"/>
    </row>
    <row r="404" spans="1:6">
      <c r="A404" s="1374"/>
      <c r="B404" s="1412"/>
      <c r="C404" s="1413"/>
      <c r="D404" s="7"/>
      <c r="E404" s="1414"/>
      <c r="F404" s="1414"/>
    </row>
    <row r="405" spans="1:6">
      <c r="A405" s="1374"/>
      <c r="B405" s="1412"/>
      <c r="C405" s="1413"/>
      <c r="D405" s="7"/>
      <c r="E405" s="1414"/>
      <c r="F405" s="1391"/>
    </row>
    <row r="406" spans="1:6">
      <c r="A406" s="1374"/>
      <c r="B406" s="1412"/>
      <c r="C406" s="1413"/>
      <c r="D406" s="7"/>
      <c r="E406" s="1414"/>
      <c r="F406" s="1391"/>
    </row>
    <row r="407" spans="1:6">
      <c r="A407" s="1374"/>
      <c r="B407" s="1412"/>
      <c r="C407" s="1413"/>
      <c r="D407" s="7"/>
      <c r="E407" s="1414"/>
      <c r="F407" s="1414"/>
    </row>
    <row r="408" spans="1:6">
      <c r="A408" s="1374"/>
      <c r="B408" s="1412"/>
      <c r="C408" s="1413"/>
      <c r="D408" s="7"/>
      <c r="E408" s="1414"/>
      <c r="F408" s="1414"/>
    </row>
    <row r="409" spans="1:6">
      <c r="A409" s="1374"/>
      <c r="B409" s="1412"/>
      <c r="C409" s="1413"/>
      <c r="D409" s="7"/>
      <c r="E409" s="1414"/>
      <c r="F409" s="1391"/>
    </row>
    <row r="410" spans="1:6">
      <c r="A410" s="1374"/>
      <c r="B410" s="1412"/>
      <c r="C410" s="1413"/>
      <c r="D410" s="7"/>
      <c r="E410" s="1414"/>
      <c r="F410" s="1391"/>
    </row>
    <row r="411" spans="1:6">
      <c r="A411" s="1374"/>
      <c r="B411" s="1412"/>
      <c r="C411" s="1413"/>
      <c r="D411" s="7"/>
      <c r="E411" s="1414"/>
      <c r="F411" s="1414"/>
    </row>
    <row r="412" spans="1:6">
      <c r="A412" s="1374"/>
      <c r="B412" s="1412"/>
      <c r="C412" s="1413"/>
      <c r="D412" s="7"/>
      <c r="E412" s="1414"/>
      <c r="F412" s="1391"/>
    </row>
    <row r="413" spans="1:6">
      <c r="A413" s="1374"/>
      <c r="B413" s="1412"/>
      <c r="C413" s="1413"/>
      <c r="D413" s="7"/>
      <c r="E413" s="1414"/>
      <c r="F413" s="1391"/>
    </row>
    <row r="414" spans="1:6">
      <c r="A414" s="1374"/>
      <c r="B414" s="1412"/>
      <c r="C414" s="1413"/>
      <c r="D414" s="7"/>
      <c r="E414" s="1414"/>
      <c r="F414" s="1414"/>
    </row>
    <row r="415" spans="1:6">
      <c r="A415" s="1374"/>
      <c r="B415" s="1412"/>
      <c r="C415" s="1413"/>
      <c r="D415" s="7"/>
      <c r="E415" s="1414"/>
      <c r="F415" s="1414"/>
    </row>
    <row r="416" spans="1:6">
      <c r="A416" s="1374"/>
      <c r="B416" s="1412"/>
      <c r="C416" s="1413"/>
      <c r="D416" s="7"/>
      <c r="E416" s="1414"/>
      <c r="F416" s="1391"/>
    </row>
    <row r="417" spans="1:6">
      <c r="A417" s="1374"/>
      <c r="B417" s="1412"/>
      <c r="C417" s="1413"/>
      <c r="D417" s="7"/>
      <c r="E417" s="1414"/>
      <c r="F417" s="1391"/>
    </row>
    <row r="418" spans="1:6">
      <c r="A418" s="1374"/>
      <c r="B418" s="1412"/>
      <c r="C418" s="1413"/>
      <c r="D418" s="7"/>
      <c r="E418" s="1414"/>
      <c r="F418" s="1414"/>
    </row>
    <row r="419" spans="1:6">
      <c r="A419" s="1374"/>
      <c r="B419" s="1412"/>
      <c r="C419" s="1413"/>
      <c r="D419" s="7"/>
      <c r="E419" s="1414"/>
      <c r="F419" s="1414"/>
    </row>
    <row r="420" spans="1:6">
      <c r="A420" s="1374"/>
      <c r="B420" s="1412"/>
      <c r="C420" s="1413"/>
      <c r="D420" s="7"/>
      <c r="E420" s="1414"/>
      <c r="F420" s="1391"/>
    </row>
    <row r="421" spans="1:6">
      <c r="A421" s="1374"/>
      <c r="B421" s="1412"/>
      <c r="C421" s="1413"/>
      <c r="D421" s="7"/>
      <c r="E421" s="1414"/>
      <c r="F421" s="1391"/>
    </row>
    <row r="422" spans="1:6">
      <c r="A422" s="1374"/>
      <c r="B422" s="1412"/>
      <c r="C422" s="1413"/>
      <c r="D422" s="7"/>
      <c r="E422" s="1414"/>
      <c r="F422" s="1414"/>
    </row>
    <row r="423" spans="1:6">
      <c r="A423" s="1374"/>
      <c r="B423" s="1412"/>
      <c r="C423" s="1413"/>
      <c r="D423" s="7"/>
      <c r="E423" s="1414"/>
      <c r="F423" s="1414"/>
    </row>
    <row r="424" spans="1:6">
      <c r="A424" s="1374"/>
      <c r="B424" s="1412"/>
      <c r="C424" s="1413"/>
      <c r="D424" s="7"/>
      <c r="E424" s="1414"/>
      <c r="F424" s="1391"/>
    </row>
    <row r="425" spans="1:6">
      <c r="A425" s="1374"/>
      <c r="B425" s="1412"/>
      <c r="C425" s="1413"/>
      <c r="D425" s="7"/>
      <c r="E425" s="1414"/>
      <c r="F425" s="1391"/>
    </row>
    <row r="426" spans="1:6">
      <c r="A426" s="1374"/>
      <c r="B426" s="1412"/>
      <c r="C426" s="1413"/>
      <c r="D426" s="7"/>
      <c r="E426" s="1414"/>
      <c r="F426" s="1414"/>
    </row>
    <row r="427" spans="1:6">
      <c r="A427" s="1374"/>
      <c r="B427" s="1412"/>
      <c r="C427" s="1413"/>
      <c r="D427" s="7"/>
      <c r="E427" s="1414"/>
      <c r="F427" s="1414"/>
    </row>
    <row r="428" spans="1:6">
      <c r="A428" s="1374"/>
      <c r="B428" s="1412"/>
      <c r="C428" s="1413"/>
      <c r="D428" s="7"/>
      <c r="E428" s="1414"/>
      <c r="F428" s="1391"/>
    </row>
    <row r="429" spans="1:6">
      <c r="A429" s="1374"/>
      <c r="B429" s="1412"/>
      <c r="C429" s="1413"/>
      <c r="D429" s="7"/>
      <c r="E429" s="1414"/>
      <c r="F429" s="1391"/>
    </row>
    <row r="430" spans="1:6">
      <c r="A430" s="1374"/>
      <c r="B430" s="1412"/>
      <c r="C430" s="1413"/>
      <c r="D430" s="7"/>
      <c r="E430" s="1414"/>
      <c r="F430" s="1414"/>
    </row>
    <row r="431" spans="1:6">
      <c r="A431" s="1374"/>
      <c r="B431" s="1412"/>
      <c r="C431" s="1413"/>
      <c r="D431" s="7"/>
      <c r="E431" s="1414"/>
      <c r="F431" s="1414"/>
    </row>
    <row r="432" spans="1:6">
      <c r="A432" s="1374"/>
      <c r="B432" s="1412"/>
      <c r="C432" s="1413"/>
      <c r="D432" s="7"/>
      <c r="E432" s="1414"/>
      <c r="F432" s="1391"/>
    </row>
    <row r="433" spans="1:6">
      <c r="A433" s="1374"/>
      <c r="B433" s="1412"/>
      <c r="C433" s="1413"/>
      <c r="D433" s="7"/>
      <c r="E433" s="1414"/>
      <c r="F433" s="1391"/>
    </row>
    <row r="434" spans="1:6">
      <c r="A434" s="1374"/>
      <c r="B434" s="1412"/>
      <c r="C434" s="1413"/>
      <c r="D434" s="7"/>
      <c r="E434" s="1414"/>
      <c r="F434" s="1414"/>
    </row>
    <row r="435" spans="1:6">
      <c r="A435" s="1374"/>
      <c r="B435" s="1412"/>
      <c r="C435" s="1413"/>
      <c r="D435" s="7"/>
      <c r="E435" s="1414"/>
      <c r="F435" s="1414"/>
    </row>
    <row r="436" spans="1:6">
      <c r="A436" s="1374"/>
      <c r="B436" s="1412"/>
      <c r="C436" s="1413"/>
      <c r="D436" s="7"/>
      <c r="E436" s="1414"/>
      <c r="F436" s="1391"/>
    </row>
    <row r="437" spans="1:6">
      <c r="A437" s="1374"/>
      <c r="B437" s="1412"/>
      <c r="C437" s="1413"/>
      <c r="D437" s="7"/>
      <c r="E437" s="1414"/>
      <c r="F437" s="1391"/>
    </row>
    <row r="438" spans="1:6">
      <c r="A438" s="1374"/>
      <c r="B438" s="1412"/>
      <c r="C438" s="1413"/>
      <c r="D438" s="7"/>
      <c r="E438" s="1414"/>
      <c r="F438" s="1414"/>
    </row>
    <row r="439" spans="1:6">
      <c r="A439" s="1374"/>
      <c r="B439" s="1412"/>
      <c r="C439" s="1413"/>
      <c r="D439" s="7"/>
      <c r="E439" s="1414"/>
      <c r="F439" s="1414"/>
    </row>
    <row r="440" spans="1:6">
      <c r="A440" s="1374"/>
      <c r="B440" s="1412"/>
      <c r="C440" s="1413"/>
      <c r="D440" s="7"/>
      <c r="E440" s="1414"/>
      <c r="F440" s="1391"/>
    </row>
    <row r="441" spans="1:6">
      <c r="A441" s="1374"/>
      <c r="B441" s="1412"/>
      <c r="C441" s="1413"/>
      <c r="D441" s="7"/>
      <c r="E441" s="1414"/>
      <c r="F441" s="1391"/>
    </row>
    <row r="442" spans="1:6">
      <c r="A442" s="1374"/>
      <c r="B442" s="1412"/>
      <c r="C442" s="1413"/>
      <c r="D442" s="7"/>
      <c r="E442" s="1414"/>
      <c r="F442" s="1414"/>
    </row>
    <row r="443" spans="1:6">
      <c r="A443" s="1374"/>
      <c r="B443" s="1412"/>
      <c r="C443" s="1413"/>
      <c r="D443" s="7"/>
      <c r="E443" s="1414"/>
      <c r="F443" s="1414"/>
    </row>
    <row r="444" spans="1:6">
      <c r="A444" s="1374"/>
      <c r="B444" s="1412"/>
      <c r="C444" s="1413"/>
      <c r="D444" s="7"/>
      <c r="E444" s="1414"/>
      <c r="F444" s="1391"/>
    </row>
    <row r="445" spans="1:6">
      <c r="A445" s="1374"/>
      <c r="B445" s="1412"/>
      <c r="C445" s="1413"/>
      <c r="D445" s="7"/>
      <c r="E445" s="1414"/>
      <c r="F445" s="1391"/>
    </row>
    <row r="446" spans="1:6">
      <c r="A446" s="1374"/>
      <c r="B446" s="1412"/>
      <c r="C446" s="1413"/>
      <c r="D446" s="7"/>
      <c r="E446" s="1414"/>
      <c r="F446" s="1414"/>
    </row>
    <row r="447" spans="1:6">
      <c r="A447" s="1374"/>
      <c r="B447" s="1412"/>
      <c r="C447" s="1413"/>
      <c r="D447" s="7"/>
      <c r="E447" s="1414"/>
      <c r="F447" s="1391"/>
    </row>
    <row r="448" spans="1:6">
      <c r="A448" s="1374"/>
      <c r="B448" s="1412"/>
      <c r="C448" s="1413"/>
      <c r="D448" s="7"/>
      <c r="E448" s="1414"/>
      <c r="F448" s="1391"/>
    </row>
    <row r="449" spans="1:6">
      <c r="A449" s="1374"/>
      <c r="B449" s="1412"/>
      <c r="C449" s="1413"/>
      <c r="D449" s="7"/>
      <c r="E449" s="1414"/>
      <c r="F449" s="1414"/>
    </row>
    <row r="450" spans="1:6">
      <c r="A450" s="1374"/>
      <c r="B450" s="1412"/>
      <c r="C450" s="1413"/>
      <c r="D450" s="7"/>
      <c r="E450" s="1414"/>
      <c r="F450" s="1391"/>
    </row>
    <row r="451" spans="1:6">
      <c r="A451" s="1374"/>
      <c r="B451" s="1412"/>
      <c r="C451" s="1413"/>
      <c r="D451" s="7"/>
      <c r="E451" s="1414"/>
      <c r="F451" s="1391"/>
    </row>
    <row r="452" spans="1:6">
      <c r="A452" s="1374"/>
      <c r="B452" s="1412"/>
      <c r="C452" s="1413"/>
      <c r="D452" s="7"/>
      <c r="E452" s="1414"/>
      <c r="F452" s="1414"/>
    </row>
    <row r="453" spans="1:6">
      <c r="A453" s="1374"/>
      <c r="B453" s="1412"/>
      <c r="C453" s="1413"/>
      <c r="D453" s="7"/>
      <c r="E453" s="1414"/>
      <c r="F453" s="1414"/>
    </row>
    <row r="454" spans="1:6">
      <c r="A454" s="1374"/>
      <c r="B454" s="1412"/>
      <c r="C454" s="1413"/>
      <c r="D454" s="7"/>
      <c r="E454" s="1414"/>
      <c r="F454" s="1391"/>
    </row>
    <row r="455" spans="1:6">
      <c r="A455" s="1374"/>
      <c r="B455" s="1412"/>
      <c r="C455" s="1413"/>
      <c r="D455" s="7"/>
      <c r="E455" s="1414"/>
      <c r="F455" s="1391"/>
    </row>
    <row r="456" spans="1:6">
      <c r="A456" s="1374"/>
      <c r="B456" s="3"/>
      <c r="C456" s="1413"/>
      <c r="D456" s="11"/>
      <c r="E456" s="1414"/>
      <c r="F456" s="1414"/>
    </row>
    <row r="457" spans="1:6">
      <c r="A457" s="1374"/>
      <c r="B457" s="1412"/>
      <c r="C457" s="1413"/>
      <c r="D457" s="7"/>
      <c r="E457" s="1414"/>
      <c r="F457" s="1391"/>
    </row>
    <row r="458" spans="1:6">
      <c r="A458" s="1398"/>
      <c r="B458" s="1412"/>
      <c r="C458" s="1413"/>
      <c r="D458" s="7"/>
    </row>
    <row r="459" spans="1:6">
      <c r="A459" s="1398"/>
      <c r="B459" s="1412"/>
      <c r="C459" s="1413"/>
      <c r="D459" s="7"/>
      <c r="E459" s="1414"/>
      <c r="F459" s="1414"/>
    </row>
    <row r="460" spans="1:6">
      <c r="A460" s="1398"/>
      <c r="B460" s="1412"/>
      <c r="C460" s="1413"/>
      <c r="D460" s="7"/>
      <c r="E460" s="1414"/>
      <c r="F460" s="1391"/>
    </row>
    <row r="461" spans="1:6">
      <c r="A461" s="1398"/>
      <c r="B461" s="1412"/>
      <c r="C461" s="1413"/>
      <c r="D461" s="7"/>
      <c r="E461" s="1414"/>
      <c r="F461" s="1391"/>
    </row>
    <row r="462" spans="1:6">
      <c r="A462" s="1398"/>
      <c r="B462" s="1412"/>
      <c r="C462" s="1413"/>
      <c r="D462" s="7"/>
      <c r="E462" s="1414"/>
      <c r="F462" s="1391"/>
    </row>
    <row r="463" spans="1:6">
      <c r="A463" s="1398"/>
      <c r="B463" s="1412"/>
      <c r="C463" s="1413"/>
      <c r="D463" s="7"/>
      <c r="E463" s="1414"/>
      <c r="F463" s="1414"/>
    </row>
    <row r="464" spans="1:6">
      <c r="A464" s="1398"/>
      <c r="B464" s="1412"/>
      <c r="C464" s="1413"/>
      <c r="D464" s="7"/>
      <c r="E464" s="1414"/>
      <c r="F464" s="1391"/>
    </row>
    <row r="465" spans="1:6">
      <c r="A465" s="1398"/>
      <c r="B465" s="1412"/>
      <c r="C465" s="1413"/>
      <c r="D465" s="7"/>
      <c r="E465" s="1414"/>
      <c r="F465" s="1391"/>
    </row>
    <row r="466" spans="1:6">
      <c r="A466" s="1398"/>
      <c r="B466" s="1412"/>
      <c r="C466" s="1413"/>
      <c r="D466" s="7"/>
    </row>
    <row r="467" spans="1:6">
      <c r="A467" s="1398"/>
      <c r="B467" s="1412"/>
      <c r="C467" s="1413"/>
      <c r="D467" s="7"/>
    </row>
    <row r="468" spans="1:6">
      <c r="A468" s="1398"/>
      <c r="B468" s="1412"/>
      <c r="C468" s="1413"/>
      <c r="D468" s="7"/>
      <c r="E468" s="1414"/>
      <c r="F468" s="1391"/>
    </row>
    <row r="469" spans="1:6">
      <c r="A469" s="3"/>
      <c r="B469" s="1412"/>
      <c r="C469" s="1413"/>
      <c r="D469" s="7"/>
      <c r="E469" s="1414"/>
      <c r="F469" s="1414"/>
    </row>
    <row r="470" spans="1:6">
      <c r="A470" s="1398"/>
      <c r="B470" s="1412"/>
      <c r="C470" s="1413"/>
      <c r="D470" s="7"/>
      <c r="E470" s="1414"/>
      <c r="F470" s="1391"/>
    </row>
    <row r="471" spans="1:6">
      <c r="A471" s="1398"/>
      <c r="B471" s="1412"/>
      <c r="C471" s="1413"/>
      <c r="D471" s="7"/>
      <c r="E471" s="1414"/>
      <c r="F471" s="1391"/>
    </row>
    <row r="472" spans="1:6">
      <c r="A472" s="1398"/>
      <c r="B472" s="1412"/>
      <c r="C472" s="1413"/>
      <c r="D472" s="7"/>
      <c r="E472" s="1414"/>
      <c r="F472" s="1391"/>
    </row>
    <row r="473" spans="1:6">
      <c r="A473" s="1398"/>
      <c r="B473" s="1410"/>
      <c r="C473" s="1413"/>
      <c r="D473" s="7"/>
      <c r="E473" s="1414"/>
      <c r="F473" s="1391"/>
    </row>
    <row r="474" spans="1:6">
      <c r="A474" s="1398"/>
      <c r="B474" s="1412"/>
      <c r="C474" s="1413"/>
      <c r="D474" s="7"/>
      <c r="E474" s="1414"/>
      <c r="F474" s="1391"/>
    </row>
    <row r="475" spans="1:6">
      <c r="A475" s="1374"/>
      <c r="B475" s="1412"/>
      <c r="C475" s="1413"/>
      <c r="D475" s="7"/>
      <c r="E475" s="1414"/>
      <c r="F475" s="1414"/>
    </row>
    <row r="476" spans="1:6">
      <c r="A476" s="1398"/>
      <c r="B476" s="1412"/>
      <c r="C476" s="1413"/>
      <c r="D476" s="7"/>
      <c r="E476" s="1414"/>
      <c r="F476" s="1391"/>
    </row>
    <row r="477" spans="1:6">
      <c r="A477" s="1398"/>
      <c r="B477" s="1412"/>
      <c r="C477" s="1413"/>
      <c r="D477" s="7"/>
      <c r="E477" s="1414"/>
      <c r="F477" s="1391"/>
    </row>
    <row r="478" spans="1:6">
      <c r="A478" s="1398"/>
      <c r="B478" s="1415"/>
      <c r="C478" s="1413"/>
      <c r="D478" s="7"/>
      <c r="E478" s="1414"/>
      <c r="F478" s="1391"/>
    </row>
    <row r="479" spans="1:6">
      <c r="A479" s="1398"/>
      <c r="B479" s="1381"/>
      <c r="C479" s="1394"/>
      <c r="D479" s="1395"/>
      <c r="E479" s="1420"/>
      <c r="F479" s="1397"/>
    </row>
    <row r="482" spans="1:6">
      <c r="A482" s="1393"/>
      <c r="B482" s="1410"/>
      <c r="C482" s="1411"/>
      <c r="D482" s="6"/>
      <c r="E482" s="1414"/>
      <c r="F482" s="1414"/>
    </row>
    <row r="483" spans="1:6">
      <c r="A483" s="1398"/>
      <c r="B483" s="1412"/>
      <c r="C483" s="1413"/>
      <c r="D483" s="7"/>
      <c r="E483" s="1414"/>
      <c r="F483" s="1391"/>
    </row>
    <row r="484" spans="1:6">
      <c r="A484" s="1398"/>
      <c r="B484" s="1412"/>
      <c r="C484" s="1413"/>
      <c r="D484" s="7"/>
      <c r="E484" s="1414"/>
      <c r="F484" s="1391"/>
    </row>
    <row r="485" spans="1:6">
      <c r="A485" s="1398"/>
      <c r="B485" s="1412"/>
      <c r="C485" s="1413"/>
      <c r="D485" s="7"/>
      <c r="E485" s="1414"/>
      <c r="F485" s="1391"/>
    </row>
    <row r="486" spans="1:6">
      <c r="A486" s="1398"/>
      <c r="B486" s="1410"/>
      <c r="C486" s="1413"/>
      <c r="D486" s="7"/>
      <c r="E486" s="1414"/>
      <c r="F486" s="1391"/>
    </row>
    <row r="487" spans="1:6">
      <c r="A487" s="1398"/>
      <c r="B487" s="1412"/>
      <c r="C487" s="1413"/>
      <c r="D487" s="7"/>
      <c r="E487" s="1414"/>
      <c r="F487" s="1391"/>
    </row>
    <row r="488" spans="1:6">
      <c r="A488" s="1398"/>
      <c r="B488" s="1412"/>
      <c r="C488" s="3"/>
      <c r="D488" s="3"/>
      <c r="E488" s="3"/>
      <c r="F488" s="3"/>
    </row>
    <row r="489" spans="1:6">
      <c r="A489" s="1398"/>
      <c r="B489" s="1412"/>
      <c r="C489" s="1413"/>
      <c r="D489" s="7"/>
      <c r="E489" s="1414"/>
      <c r="F489" s="1391"/>
    </row>
    <row r="490" spans="1:6">
      <c r="A490" s="1398"/>
      <c r="B490" s="1412"/>
      <c r="C490" s="1413"/>
      <c r="D490" s="7"/>
      <c r="E490" s="1414"/>
      <c r="F490" s="1391"/>
    </row>
    <row r="491" spans="1:6">
      <c r="A491" s="1398"/>
      <c r="B491" s="1412"/>
      <c r="C491" s="1413"/>
      <c r="D491" s="7"/>
      <c r="E491" s="1414"/>
      <c r="F491" s="1391"/>
    </row>
    <row r="492" spans="1:6">
      <c r="A492" s="1398"/>
      <c r="B492" s="1412"/>
      <c r="C492" s="1413"/>
      <c r="D492" s="7"/>
      <c r="E492" s="1414"/>
      <c r="F492" s="1391"/>
    </row>
    <row r="493" spans="1:6">
      <c r="A493" s="1398"/>
      <c r="B493" s="1412"/>
      <c r="C493" s="1413"/>
      <c r="D493" s="7"/>
      <c r="E493" s="1414"/>
      <c r="F493" s="1391"/>
    </row>
    <row r="494" spans="1:6">
      <c r="A494" s="1398"/>
      <c r="B494" s="1412"/>
      <c r="C494" s="1413"/>
      <c r="D494" s="7"/>
      <c r="E494" s="1414"/>
      <c r="F494" s="1391"/>
    </row>
    <row r="495" spans="1:6">
      <c r="A495" s="1398"/>
      <c r="B495" s="1412"/>
      <c r="C495" s="1413"/>
      <c r="D495" s="7"/>
      <c r="E495" s="1414"/>
      <c r="F495" s="1391"/>
    </row>
    <row r="496" spans="1:6">
      <c r="A496" s="1398"/>
      <c r="B496" s="1412"/>
      <c r="C496" s="1413"/>
      <c r="D496" s="7"/>
      <c r="E496" s="1414"/>
      <c r="F496" s="1391"/>
    </row>
    <row r="497" spans="1:6">
      <c r="A497" s="1398"/>
      <c r="B497" s="1412"/>
      <c r="C497" s="1413"/>
      <c r="D497" s="7"/>
      <c r="E497" s="1414"/>
      <c r="F497" s="1391"/>
    </row>
    <row r="498" spans="1:6">
      <c r="A498" s="1398"/>
      <c r="B498" s="1412"/>
      <c r="C498" s="1413"/>
      <c r="D498" s="7"/>
      <c r="E498" s="1414"/>
      <c r="F498" s="1391"/>
    </row>
    <row r="499" spans="1:6">
      <c r="A499" s="1398"/>
      <c r="B499" s="1412"/>
      <c r="C499" s="1413"/>
      <c r="D499" s="7"/>
      <c r="E499" s="1414"/>
      <c r="F499" s="1391"/>
    </row>
    <row r="500" spans="1:6">
      <c r="A500" s="1374"/>
      <c r="B500" s="1412"/>
      <c r="C500" s="3"/>
      <c r="D500" s="3"/>
      <c r="E500" s="3"/>
      <c r="F500" s="3"/>
    </row>
    <row r="501" spans="1:6">
      <c r="A501" s="1374"/>
      <c r="B501" s="1412"/>
      <c r="C501" s="1413"/>
      <c r="D501" s="7"/>
      <c r="E501" s="1414"/>
      <c r="F501" s="1391"/>
    </row>
    <row r="502" spans="1:6">
      <c r="A502" s="1374"/>
      <c r="B502" s="1412"/>
      <c r="C502" s="1413"/>
      <c r="D502" s="7"/>
      <c r="E502" s="1414"/>
      <c r="F502" s="1391"/>
    </row>
    <row r="503" spans="1:6">
      <c r="A503" s="1374"/>
      <c r="B503" s="1412"/>
      <c r="C503" s="3"/>
      <c r="D503" s="3"/>
      <c r="E503" s="3"/>
      <c r="F503" s="3"/>
    </row>
    <row r="504" spans="1:6" ht="31.5" customHeight="1">
      <c r="A504" s="1374"/>
      <c r="B504" s="1412"/>
      <c r="C504" s="3"/>
      <c r="D504" s="3"/>
      <c r="E504" s="3"/>
      <c r="F504" s="3"/>
    </row>
    <row r="505" spans="1:6">
      <c r="A505" s="1398"/>
      <c r="B505" s="1412"/>
      <c r="C505" s="1413"/>
      <c r="D505" s="7"/>
      <c r="E505" s="1414"/>
      <c r="F505" s="1391"/>
    </row>
    <row r="506" spans="1:6">
      <c r="A506" s="1398"/>
      <c r="B506" s="1412"/>
      <c r="C506" s="1413"/>
      <c r="D506" s="7"/>
      <c r="E506" s="1414"/>
      <c r="F506" s="1391"/>
    </row>
    <row r="507" spans="1:6">
      <c r="A507" s="1374"/>
      <c r="B507" s="1412"/>
      <c r="C507" s="1413"/>
      <c r="D507" s="7"/>
      <c r="E507" s="1414"/>
      <c r="F507" s="1391"/>
    </row>
    <row r="508" spans="1:6">
      <c r="A508" s="3"/>
      <c r="B508" s="1410"/>
      <c r="C508" s="1413"/>
      <c r="D508" s="11"/>
      <c r="E508" s="1414"/>
      <c r="F508" s="1414"/>
    </row>
    <row r="509" spans="1:6">
      <c r="A509" s="3"/>
      <c r="B509" s="1412"/>
      <c r="C509" s="1413"/>
      <c r="D509" s="11"/>
      <c r="E509" s="1414"/>
      <c r="F509" s="1414"/>
    </row>
    <row r="510" spans="1:6">
      <c r="A510" s="3"/>
      <c r="B510" s="1412"/>
      <c r="C510" s="3"/>
      <c r="D510" s="3"/>
      <c r="E510" s="3"/>
      <c r="F510" s="3"/>
    </row>
    <row r="511" spans="1:6">
      <c r="A511" s="3"/>
      <c r="B511" s="1412"/>
      <c r="C511" s="1413"/>
      <c r="D511" s="7"/>
      <c r="E511" s="1414"/>
      <c r="F511" s="1391"/>
    </row>
    <row r="512" spans="1:6">
      <c r="A512" s="1398"/>
      <c r="B512" s="1412"/>
      <c r="C512" s="1413"/>
      <c r="D512" s="11"/>
      <c r="E512" s="1414"/>
      <c r="F512" s="1391"/>
    </row>
    <row r="513" spans="1:6">
      <c r="A513" s="1398"/>
      <c r="B513" s="1412"/>
      <c r="C513" s="3"/>
      <c r="D513" s="3"/>
      <c r="E513" s="3"/>
      <c r="F513" s="3"/>
    </row>
    <row r="514" spans="1:6">
      <c r="A514" s="1398"/>
      <c r="B514" s="1412"/>
      <c r="C514" s="1413"/>
      <c r="D514" s="7"/>
      <c r="E514" s="1414"/>
      <c r="F514" s="1391"/>
    </row>
    <row r="515" spans="1:6">
      <c r="A515" s="1398"/>
      <c r="B515" s="1412"/>
      <c r="C515" s="1413"/>
      <c r="D515" s="11"/>
      <c r="E515" s="1414"/>
      <c r="F515" s="1391"/>
    </row>
    <row r="516" spans="1:6">
      <c r="A516" s="1398"/>
      <c r="B516" s="1412"/>
      <c r="C516" s="3"/>
      <c r="D516" s="3"/>
      <c r="E516" s="3"/>
      <c r="F516" s="3"/>
    </row>
    <row r="517" spans="1:6">
      <c r="A517" s="1398"/>
      <c r="B517" s="1412"/>
      <c r="C517" s="1413"/>
      <c r="D517" s="7"/>
      <c r="E517" s="1414"/>
      <c r="F517" s="1391"/>
    </row>
    <row r="518" spans="1:6">
      <c r="A518" s="1398"/>
      <c r="B518" s="1412"/>
      <c r="C518" s="1413"/>
      <c r="D518" s="11"/>
      <c r="E518" s="1414"/>
      <c r="F518" s="1391"/>
    </row>
    <row r="519" spans="1:6">
      <c r="A519" s="1398"/>
      <c r="B519" s="1412"/>
      <c r="C519" s="3"/>
      <c r="D519" s="3"/>
      <c r="E519" s="3"/>
      <c r="F519" s="3"/>
    </row>
    <row r="520" spans="1:6">
      <c r="A520" s="3"/>
      <c r="B520" s="1412"/>
      <c r="C520" s="1413"/>
      <c r="D520" s="7"/>
      <c r="E520" s="1414"/>
      <c r="F520" s="1391"/>
    </row>
    <row r="521" spans="1:6">
      <c r="A521" s="3"/>
      <c r="B521" s="3"/>
      <c r="C521" s="3"/>
      <c r="D521" s="3"/>
      <c r="E521" s="3"/>
      <c r="F521" s="3"/>
    </row>
    <row r="522" spans="1:6">
      <c r="A522" s="3"/>
      <c r="B522" s="1410"/>
      <c r="C522" s="1413"/>
      <c r="D522" s="11"/>
      <c r="E522" s="1414"/>
      <c r="F522" s="1414"/>
    </row>
    <row r="523" spans="1:6">
      <c r="A523" s="3"/>
      <c r="B523" s="1412"/>
      <c r="C523" s="1413"/>
      <c r="D523" s="11"/>
      <c r="E523" s="1414"/>
      <c r="F523" s="1414"/>
    </row>
    <row r="524" spans="1:6">
      <c r="A524" s="3"/>
      <c r="B524" s="1412"/>
      <c r="C524" s="3"/>
      <c r="D524" s="3"/>
      <c r="E524" s="3"/>
      <c r="F524" s="3"/>
    </row>
    <row r="525" spans="1:6">
      <c r="A525" s="3"/>
      <c r="B525" s="1412"/>
      <c r="C525" s="1413"/>
      <c r="D525" s="7"/>
      <c r="E525" s="1414"/>
      <c r="F525" s="1391"/>
    </row>
    <row r="526" spans="1:6">
      <c r="A526" s="3"/>
      <c r="B526" s="1412"/>
      <c r="C526" s="1413"/>
      <c r="D526" s="7"/>
      <c r="E526" s="1414"/>
      <c r="F526" s="1391"/>
    </row>
    <row r="527" spans="1:6">
      <c r="A527" s="3"/>
      <c r="B527" s="1412"/>
      <c r="C527" s="1413"/>
      <c r="D527" s="7"/>
      <c r="E527" s="1414"/>
      <c r="F527" s="1391"/>
    </row>
    <row r="528" spans="1:6">
      <c r="A528" s="3"/>
      <c r="B528" s="1412"/>
      <c r="C528" s="3"/>
      <c r="D528" s="3"/>
      <c r="E528" s="3"/>
      <c r="F528" s="3"/>
    </row>
    <row r="529" spans="1:6">
      <c r="A529" s="3"/>
      <c r="B529" s="1412"/>
      <c r="C529" s="1413"/>
      <c r="D529" s="7"/>
      <c r="E529" s="1414"/>
      <c r="F529" s="1391"/>
    </row>
    <row r="530" spans="1:6">
      <c r="A530" s="3"/>
      <c r="B530" s="1412"/>
      <c r="C530" s="1413"/>
      <c r="D530" s="7"/>
      <c r="E530" s="1414"/>
      <c r="F530" s="1391"/>
    </row>
    <row r="531" spans="1:6">
      <c r="A531" s="3"/>
      <c r="B531" s="1412"/>
      <c r="C531" s="1413"/>
      <c r="D531" s="11"/>
      <c r="E531" s="1414"/>
      <c r="F531" s="1414"/>
    </row>
    <row r="532" spans="1:6" ht="30" customHeight="1">
      <c r="A532" s="1398"/>
      <c r="B532" s="1412"/>
      <c r="C532" s="3"/>
      <c r="D532" s="3"/>
      <c r="E532" s="3"/>
      <c r="F532" s="3"/>
    </row>
    <row r="533" spans="1:6">
      <c r="A533" s="1398"/>
      <c r="B533" s="1412"/>
      <c r="C533" s="1413"/>
      <c r="D533" s="7"/>
      <c r="E533" s="1414"/>
      <c r="F533" s="1391"/>
    </row>
    <row r="534" spans="1:6">
      <c r="A534" s="1398"/>
      <c r="B534" s="1412"/>
      <c r="C534" s="1413"/>
      <c r="D534" s="7"/>
      <c r="E534" s="1414"/>
      <c r="F534" s="1391"/>
    </row>
    <row r="535" spans="1:6">
      <c r="A535" s="1398"/>
      <c r="B535" s="1412"/>
      <c r="C535" s="1413"/>
      <c r="D535" s="7"/>
      <c r="E535" s="1414"/>
      <c r="F535" s="1391"/>
    </row>
    <row r="536" spans="1:6" ht="30" customHeight="1">
      <c r="A536" s="1398"/>
      <c r="B536" s="1412"/>
      <c r="C536" s="3"/>
      <c r="D536" s="3"/>
      <c r="E536" s="3"/>
      <c r="F536" s="3"/>
    </row>
    <row r="537" spans="1:6">
      <c r="A537" s="1398"/>
      <c r="B537" s="1412"/>
      <c r="C537" s="1413"/>
      <c r="D537" s="7"/>
      <c r="E537" s="1414"/>
      <c r="F537" s="1391"/>
    </row>
    <row r="538" spans="1:6">
      <c r="A538" s="1398"/>
      <c r="B538" s="1412"/>
      <c r="C538" s="1413"/>
      <c r="D538" s="7"/>
      <c r="E538" s="1414"/>
      <c r="F538" s="1391"/>
    </row>
    <row r="539" spans="1:6">
      <c r="A539" s="1398"/>
      <c r="B539" s="1412"/>
      <c r="C539" s="1413"/>
      <c r="D539" s="7"/>
      <c r="E539" s="1414"/>
      <c r="F539" s="1391"/>
    </row>
    <row r="540" spans="1:6">
      <c r="A540" s="1398"/>
      <c r="B540" s="1412"/>
      <c r="C540" s="3"/>
      <c r="D540" s="3"/>
      <c r="E540" s="3"/>
      <c r="F540" s="3"/>
    </row>
    <row r="541" spans="1:6">
      <c r="A541" s="1398"/>
      <c r="B541" s="1412"/>
      <c r="C541" s="1413"/>
      <c r="D541" s="7"/>
      <c r="E541" s="1414"/>
      <c r="F541" s="1391"/>
    </row>
    <row r="542" spans="1:6">
      <c r="A542" s="1398"/>
      <c r="B542" s="1412"/>
      <c r="C542" s="1413"/>
      <c r="D542" s="7"/>
      <c r="E542" s="1414"/>
      <c r="F542" s="1391"/>
    </row>
    <row r="543" spans="1:6">
      <c r="A543" s="1398"/>
      <c r="B543" s="1412"/>
      <c r="C543" s="1413"/>
      <c r="D543" s="7"/>
      <c r="E543" s="1414"/>
      <c r="F543" s="1391"/>
    </row>
    <row r="544" spans="1:6">
      <c r="A544" s="1398"/>
      <c r="B544" s="1412"/>
      <c r="C544" s="3"/>
      <c r="D544" s="3"/>
      <c r="E544" s="3"/>
      <c r="F544" s="3"/>
    </row>
    <row r="545" spans="1:6">
      <c r="A545" s="1398"/>
      <c r="B545" s="1412"/>
      <c r="C545" s="1413"/>
      <c r="D545" s="7"/>
      <c r="E545" s="1414"/>
      <c r="F545" s="1391"/>
    </row>
    <row r="546" spans="1:6">
      <c r="A546" s="1398"/>
      <c r="B546" s="1412"/>
      <c r="C546" s="1413"/>
      <c r="D546" s="7"/>
      <c r="E546" s="1414"/>
      <c r="F546" s="1391"/>
    </row>
    <row r="547" spans="1:6">
      <c r="A547" s="1374"/>
      <c r="B547" s="1412"/>
      <c r="C547" s="1413"/>
      <c r="D547" s="11"/>
      <c r="E547" s="1414"/>
      <c r="F547" s="1414"/>
    </row>
    <row r="548" spans="1:6">
      <c r="A548" s="1398"/>
      <c r="B548" s="1412"/>
      <c r="C548" s="3"/>
      <c r="D548" s="3"/>
      <c r="E548" s="3"/>
      <c r="F548" s="3"/>
    </row>
    <row r="549" spans="1:6">
      <c r="A549" s="1398"/>
      <c r="B549" s="1412"/>
      <c r="C549" s="1413"/>
      <c r="D549" s="7"/>
      <c r="E549" s="1414"/>
      <c r="F549" s="1391"/>
    </row>
    <row r="550" spans="1:6">
      <c r="A550" s="3"/>
      <c r="B550" s="1412"/>
      <c r="C550" s="1413"/>
      <c r="D550" s="7"/>
      <c r="E550" s="1414"/>
      <c r="F550" s="1391"/>
    </row>
    <row r="551" spans="1:6">
      <c r="A551" s="3"/>
      <c r="B551" s="3"/>
      <c r="C551" s="3"/>
      <c r="D551" s="3"/>
      <c r="E551" s="3"/>
      <c r="F551" s="3"/>
    </row>
    <row r="552" spans="1:6">
      <c r="A552" s="3"/>
      <c r="B552" s="1412"/>
      <c r="C552" s="3"/>
      <c r="D552" s="3"/>
      <c r="E552" s="3"/>
      <c r="F552" s="3"/>
    </row>
    <row r="553" spans="1:6">
      <c r="A553" s="3"/>
      <c r="B553" s="1412"/>
      <c r="C553" s="1413"/>
      <c r="D553" s="7"/>
      <c r="E553" s="1414"/>
      <c r="F553" s="1391"/>
    </row>
    <row r="554" spans="1:6">
      <c r="A554" s="3"/>
      <c r="B554" s="1412"/>
      <c r="C554" s="1413"/>
      <c r="D554" s="7"/>
      <c r="E554" s="1414"/>
      <c r="F554" s="1391"/>
    </row>
    <row r="555" spans="1:6">
      <c r="A555" s="1398"/>
      <c r="B555" s="1412"/>
      <c r="C555" s="1413"/>
      <c r="D555" s="7"/>
      <c r="E555" s="1414"/>
      <c r="F555" s="1391"/>
    </row>
    <row r="556" spans="1:6">
      <c r="A556" s="1398"/>
      <c r="B556" s="1410"/>
      <c r="C556" s="3"/>
      <c r="D556" s="3"/>
      <c r="E556" s="3"/>
      <c r="F556" s="3"/>
    </row>
    <row r="557" spans="1:6">
      <c r="A557" s="1398"/>
      <c r="B557" s="1412"/>
      <c r="C557" s="3"/>
      <c r="D557" s="3"/>
      <c r="E557" s="3"/>
      <c r="F557" s="3"/>
    </row>
    <row r="558" spans="1:6">
      <c r="A558" s="1398"/>
      <c r="B558" s="1412"/>
      <c r="C558" s="3"/>
      <c r="D558" s="3"/>
      <c r="E558" s="3"/>
      <c r="F558" s="3"/>
    </row>
    <row r="559" spans="1:6">
      <c r="A559" s="1398"/>
      <c r="B559" s="1415"/>
      <c r="C559" s="1413"/>
      <c r="D559" s="7"/>
      <c r="E559" s="1414"/>
      <c r="F559" s="1391"/>
    </row>
    <row r="560" spans="1:6">
      <c r="A560" s="1398"/>
      <c r="B560" s="1415"/>
      <c r="C560" s="1413"/>
      <c r="D560" s="7"/>
      <c r="E560" s="1414"/>
      <c r="F560" s="1391"/>
    </row>
    <row r="561" spans="1:6">
      <c r="A561" s="1398"/>
      <c r="B561" s="1415"/>
      <c r="C561" s="1413"/>
      <c r="D561" s="7"/>
      <c r="E561" s="1414"/>
      <c r="F561" s="1391"/>
    </row>
    <row r="562" spans="1:6">
      <c r="A562" s="1398"/>
      <c r="B562" s="1415"/>
      <c r="C562" s="1413"/>
      <c r="D562" s="7"/>
      <c r="E562" s="1414"/>
      <c r="F562" s="1391"/>
    </row>
    <row r="563" spans="1:6">
      <c r="A563" s="1398"/>
      <c r="B563" s="1415"/>
      <c r="C563" s="3"/>
      <c r="D563" s="3"/>
      <c r="E563" s="3"/>
      <c r="F563" s="3"/>
    </row>
    <row r="564" spans="1:6">
      <c r="A564" s="1398"/>
      <c r="B564" s="1412"/>
      <c r="C564" s="3"/>
      <c r="D564" s="3"/>
      <c r="E564" s="3"/>
      <c r="F564" s="3"/>
    </row>
    <row r="565" spans="1:6">
      <c r="A565" s="1398"/>
      <c r="B565" s="1415"/>
      <c r="C565" s="1413"/>
      <c r="D565" s="7"/>
      <c r="E565" s="1414"/>
      <c r="F565" s="1391"/>
    </row>
    <row r="566" spans="1:6">
      <c r="A566" s="1398"/>
      <c r="B566" s="1415"/>
      <c r="C566" s="3"/>
      <c r="D566" s="3"/>
      <c r="E566" s="3"/>
      <c r="F566" s="3"/>
    </row>
    <row r="567" spans="1:6">
      <c r="A567" s="1398"/>
      <c r="B567" s="1412"/>
      <c r="C567" s="3"/>
      <c r="D567" s="3"/>
      <c r="E567" s="3"/>
      <c r="F567" s="3"/>
    </row>
    <row r="568" spans="1:6">
      <c r="A568" s="1398"/>
      <c r="B568" s="1415"/>
      <c r="C568" s="1413"/>
      <c r="D568" s="7"/>
      <c r="E568" s="1414"/>
      <c r="F568" s="1391"/>
    </row>
    <row r="569" spans="1:6">
      <c r="A569" s="1398"/>
      <c r="B569" s="1415"/>
      <c r="C569" s="1413"/>
      <c r="D569" s="7"/>
      <c r="E569" s="1414"/>
      <c r="F569" s="1391"/>
    </row>
    <row r="570" spans="1:6">
      <c r="A570" s="1398"/>
      <c r="B570" s="1415"/>
      <c r="C570" s="1413"/>
      <c r="D570" s="7"/>
      <c r="E570" s="1414"/>
      <c r="F570" s="1391"/>
    </row>
    <row r="571" spans="1:6">
      <c r="A571" s="1398"/>
      <c r="B571" s="1415"/>
      <c r="C571" s="1413"/>
      <c r="D571" s="7"/>
      <c r="E571" s="1414"/>
      <c r="F571" s="1391"/>
    </row>
    <row r="572" spans="1:6">
      <c r="A572" s="1398"/>
      <c r="B572" s="1415"/>
      <c r="C572" s="1413"/>
      <c r="D572" s="7"/>
      <c r="E572" s="1414"/>
      <c r="F572" s="1391"/>
    </row>
    <row r="573" spans="1:6">
      <c r="A573" s="1398"/>
      <c r="B573" s="1410"/>
      <c r="C573" s="1413"/>
      <c r="D573" s="7"/>
      <c r="E573" s="1414"/>
      <c r="F573" s="1391"/>
    </row>
    <row r="574" spans="1:6">
      <c r="A574" s="1398"/>
      <c r="B574" s="1415"/>
      <c r="C574" s="1413"/>
      <c r="D574" s="7"/>
      <c r="E574" s="1414"/>
      <c r="F574" s="1391"/>
    </row>
    <row r="575" spans="1:6">
      <c r="A575" s="1398"/>
      <c r="B575" s="1412"/>
      <c r="C575" s="1413"/>
      <c r="D575" s="7"/>
      <c r="E575" s="1414"/>
      <c r="F575" s="1391"/>
    </row>
    <row r="576" spans="1:6">
      <c r="A576" s="1398"/>
      <c r="B576" s="1415"/>
      <c r="C576" s="1413"/>
      <c r="D576" s="7"/>
      <c r="E576" s="1414"/>
      <c r="F576" s="1391"/>
    </row>
    <row r="577" spans="1:6">
      <c r="A577" s="1398"/>
      <c r="B577" s="1412"/>
      <c r="C577" s="1413"/>
      <c r="D577" s="7"/>
      <c r="E577" s="1414"/>
      <c r="F577" s="1391"/>
    </row>
    <row r="578" spans="1:6">
      <c r="A578" s="1398"/>
      <c r="B578" s="1415"/>
      <c r="C578" s="1413"/>
      <c r="D578" s="7"/>
      <c r="E578" s="1414"/>
      <c r="F578" s="1391"/>
    </row>
    <row r="579" spans="1:6">
      <c r="A579" s="1398"/>
      <c r="B579" s="1412"/>
      <c r="C579" s="1413"/>
      <c r="D579" s="7"/>
      <c r="E579" s="1414"/>
      <c r="F579" s="1391"/>
    </row>
    <row r="580" spans="1:6">
      <c r="A580" s="1398"/>
      <c r="B580" s="1415"/>
      <c r="C580" s="1413"/>
      <c r="D580" s="7"/>
      <c r="E580" s="1414"/>
      <c r="F580" s="1391"/>
    </row>
    <row r="581" spans="1:6">
      <c r="A581" s="1398"/>
      <c r="B581" s="3"/>
      <c r="C581" s="3"/>
      <c r="D581" s="3"/>
      <c r="E581" s="3"/>
      <c r="F581" s="3"/>
    </row>
    <row r="582" spans="1:6">
      <c r="A582" s="1398"/>
      <c r="B582" s="1410"/>
      <c r="C582" s="3"/>
      <c r="D582" s="3"/>
      <c r="E582" s="3"/>
      <c r="F582" s="3"/>
    </row>
    <row r="583" spans="1:6">
      <c r="A583" s="1398"/>
      <c r="B583" s="1412"/>
      <c r="C583" s="3"/>
      <c r="D583" s="3"/>
      <c r="E583" s="3"/>
      <c r="F583" s="3"/>
    </row>
    <row r="584" spans="1:6">
      <c r="A584" s="1398"/>
      <c r="B584" s="1412"/>
      <c r="C584" s="3"/>
      <c r="D584" s="3"/>
      <c r="E584" s="3"/>
      <c r="F584" s="3"/>
    </row>
    <row r="585" spans="1:6">
      <c r="A585" s="1398"/>
      <c r="B585" s="1412"/>
      <c r="C585" s="3"/>
      <c r="D585" s="3"/>
      <c r="E585" s="3"/>
      <c r="F585" s="3"/>
    </row>
    <row r="586" spans="1:6">
      <c r="A586" s="1398"/>
      <c r="B586" s="1415"/>
      <c r="C586" s="1413"/>
      <c r="D586" s="7"/>
      <c r="E586" s="1414"/>
      <c r="F586" s="1391"/>
    </row>
    <row r="587" spans="1:6">
      <c r="A587" s="1398"/>
      <c r="B587" s="1415"/>
      <c r="C587" s="1413"/>
      <c r="D587" s="7"/>
      <c r="E587" s="1414"/>
      <c r="F587" s="1391"/>
    </row>
    <row r="588" spans="1:6">
      <c r="A588" s="1398"/>
      <c r="B588" s="1415"/>
      <c r="C588" s="1413"/>
      <c r="D588" s="7"/>
      <c r="E588" s="1414"/>
      <c r="F588" s="1391"/>
    </row>
    <row r="589" spans="1:6">
      <c r="A589" s="1398"/>
      <c r="B589" s="1412"/>
      <c r="C589" s="3"/>
      <c r="D589" s="3"/>
      <c r="E589" s="3"/>
      <c r="F589" s="3"/>
    </row>
    <row r="590" spans="1:6">
      <c r="A590" s="1398"/>
      <c r="B590" s="1412"/>
      <c r="C590" s="3"/>
      <c r="D590" s="3"/>
      <c r="E590" s="3"/>
      <c r="F590" s="3"/>
    </row>
    <row r="591" spans="1:6">
      <c r="A591" s="1398"/>
      <c r="B591" s="1415"/>
      <c r="C591" s="1413"/>
      <c r="D591" s="7"/>
      <c r="E591" s="1414"/>
      <c r="F591" s="1391"/>
    </row>
    <row r="592" spans="1:6">
      <c r="A592" s="1398"/>
      <c r="B592" s="1415"/>
      <c r="C592" s="1413"/>
      <c r="D592" s="7"/>
      <c r="E592" s="1414"/>
      <c r="F592" s="1391"/>
    </row>
    <row r="593" spans="1:6">
      <c r="A593" s="1398"/>
      <c r="B593" s="1415"/>
      <c r="C593" s="1413"/>
      <c r="D593" s="7"/>
      <c r="E593" s="1414"/>
      <c r="F593" s="1391"/>
    </row>
    <row r="594" spans="1:6">
      <c r="A594" s="1398"/>
      <c r="B594" s="1415"/>
      <c r="C594" s="1413"/>
      <c r="D594" s="7"/>
      <c r="E594" s="1414"/>
      <c r="F594" s="1391"/>
    </row>
    <row r="595" spans="1:6">
      <c r="A595" s="1398"/>
      <c r="B595" s="1415"/>
      <c r="C595" s="1413"/>
      <c r="D595" s="7"/>
      <c r="E595" s="1414"/>
      <c r="F595" s="1391"/>
    </row>
    <row r="596" spans="1:6">
      <c r="A596" s="1398"/>
      <c r="B596" s="1415"/>
      <c r="C596" s="1413"/>
      <c r="D596" s="7"/>
      <c r="E596" s="1414"/>
      <c r="F596" s="1391"/>
    </row>
    <row r="597" spans="1:6">
      <c r="A597" s="1398"/>
      <c r="B597" s="1415"/>
      <c r="C597" s="1413"/>
      <c r="D597" s="7"/>
      <c r="E597" s="1414"/>
      <c r="F597" s="1391"/>
    </row>
    <row r="598" spans="1:6">
      <c r="A598" s="1398"/>
      <c r="B598" s="1412"/>
      <c r="C598" s="3"/>
      <c r="D598" s="3"/>
      <c r="E598" s="3"/>
      <c r="F598" s="3"/>
    </row>
    <row r="599" spans="1:6">
      <c r="A599" s="1398"/>
      <c r="B599" s="1415"/>
      <c r="C599" s="1413"/>
      <c r="D599" s="7"/>
      <c r="E599" s="1414"/>
      <c r="F599" s="1391"/>
    </row>
    <row r="600" spans="1:6">
      <c r="A600" s="1398"/>
      <c r="B600" s="1415"/>
      <c r="C600" s="1413"/>
      <c r="D600" s="7"/>
      <c r="E600" s="1414"/>
      <c r="F600" s="1391"/>
    </row>
    <row r="601" spans="1:6">
      <c r="A601" s="1398"/>
      <c r="B601" s="1415"/>
      <c r="C601" s="1413"/>
      <c r="D601" s="7"/>
      <c r="E601" s="1414"/>
      <c r="F601" s="1391"/>
    </row>
    <row r="602" spans="1:6">
      <c r="A602" s="1398"/>
      <c r="B602" s="1415"/>
      <c r="C602" s="1413"/>
      <c r="D602" s="7"/>
      <c r="E602" s="1414"/>
      <c r="F602" s="1391"/>
    </row>
    <row r="603" spans="1:6">
      <c r="A603" s="1398"/>
      <c r="B603" s="1415"/>
      <c r="C603" s="1413"/>
      <c r="D603" s="7"/>
      <c r="E603" s="1414"/>
      <c r="F603" s="1391"/>
    </row>
    <row r="604" spans="1:6">
      <c r="A604" s="1398"/>
      <c r="B604" s="1415"/>
      <c r="C604" s="1413"/>
      <c r="D604" s="7"/>
      <c r="E604" s="1414"/>
      <c r="F604" s="1391"/>
    </row>
    <row r="605" spans="1:6">
      <c r="A605" s="1398"/>
      <c r="B605" s="1415"/>
      <c r="C605" s="1413"/>
      <c r="D605" s="7"/>
      <c r="E605" s="1414"/>
      <c r="F605" s="1391"/>
    </row>
    <row r="606" spans="1:6">
      <c r="A606" s="1398"/>
      <c r="B606" s="1415"/>
      <c r="C606" s="1413"/>
      <c r="D606" s="7"/>
      <c r="E606" s="1414"/>
      <c r="F606" s="1391"/>
    </row>
    <row r="607" spans="1:6">
      <c r="A607" s="1398"/>
      <c r="B607" s="1415"/>
      <c r="C607" s="1413"/>
      <c r="D607" s="7"/>
      <c r="E607" s="1414"/>
      <c r="F607" s="1391"/>
    </row>
    <row r="608" spans="1:6">
      <c r="A608" s="1398"/>
      <c r="B608" s="3"/>
      <c r="C608" s="3"/>
      <c r="D608" s="3"/>
      <c r="E608" s="3"/>
      <c r="F608" s="3"/>
    </row>
    <row r="609" spans="1:6">
      <c r="A609" s="1398"/>
      <c r="B609" s="1412"/>
      <c r="C609" s="3"/>
      <c r="D609" s="3"/>
      <c r="E609" s="3"/>
      <c r="F609" s="3"/>
    </row>
    <row r="610" spans="1:6">
      <c r="A610" s="1398"/>
      <c r="B610" s="1415"/>
      <c r="C610" s="1413"/>
      <c r="D610" s="7"/>
      <c r="E610" s="1414"/>
      <c r="F610" s="1391"/>
    </row>
    <row r="611" spans="1:6">
      <c r="A611" s="1398"/>
      <c r="B611" s="1415"/>
      <c r="C611" s="1413"/>
      <c r="D611" s="7"/>
      <c r="E611" s="1414"/>
      <c r="F611" s="1391"/>
    </row>
    <row r="612" spans="1:6">
      <c r="A612" s="1398"/>
      <c r="B612" s="1415"/>
      <c r="C612" s="1413"/>
      <c r="D612" s="7"/>
      <c r="E612" s="1414"/>
      <c r="F612" s="1391"/>
    </row>
    <row r="613" spans="1:6">
      <c r="A613" s="1398"/>
      <c r="B613" s="1415"/>
      <c r="C613" s="1413"/>
      <c r="D613" s="7"/>
      <c r="E613" s="1414"/>
      <c r="F613" s="1391"/>
    </row>
    <row r="614" spans="1:6">
      <c r="A614" s="1398"/>
      <c r="B614" s="1415"/>
      <c r="C614" s="1413"/>
      <c r="D614" s="7"/>
      <c r="E614" s="1414"/>
      <c r="F614" s="1391"/>
    </row>
    <row r="615" spans="1:6">
      <c r="A615" s="1398"/>
      <c r="B615" s="1412"/>
      <c r="C615" s="3"/>
      <c r="D615" s="3"/>
      <c r="E615" s="3"/>
      <c r="F615" s="3"/>
    </row>
    <row r="616" spans="1:6">
      <c r="A616" s="1398"/>
      <c r="B616" s="1415"/>
      <c r="C616" s="1413"/>
      <c r="D616" s="7"/>
      <c r="E616" s="1414"/>
      <c r="F616" s="1391"/>
    </row>
    <row r="617" spans="1:6">
      <c r="A617" s="1398"/>
      <c r="B617" s="1415"/>
      <c r="C617" s="1413"/>
      <c r="D617" s="7"/>
      <c r="E617" s="1414"/>
      <c r="F617" s="1391"/>
    </row>
    <row r="618" spans="1:6">
      <c r="A618" s="1398"/>
      <c r="B618" s="1415"/>
      <c r="C618" s="1413"/>
      <c r="D618" s="7"/>
      <c r="E618" s="1414"/>
      <c r="F618" s="1391"/>
    </row>
    <row r="619" spans="1:6">
      <c r="A619" s="1398"/>
      <c r="B619" s="1412"/>
      <c r="C619" s="3"/>
      <c r="D619" s="3"/>
      <c r="E619" s="3"/>
      <c r="F619" s="3"/>
    </row>
    <row r="620" spans="1:6">
      <c r="A620" s="1398"/>
      <c r="B620" s="1415"/>
      <c r="C620" s="1413"/>
      <c r="D620" s="7"/>
      <c r="E620" s="1414"/>
      <c r="F620" s="1391"/>
    </row>
    <row r="621" spans="1:6">
      <c r="A621" s="1398"/>
      <c r="B621" s="1415"/>
      <c r="C621" s="1413"/>
      <c r="D621" s="7"/>
      <c r="E621" s="1414"/>
      <c r="F621" s="1391"/>
    </row>
    <row r="622" spans="1:6">
      <c r="A622" s="1398"/>
      <c r="B622" s="1415"/>
      <c r="C622" s="1413"/>
      <c r="D622" s="7"/>
      <c r="E622" s="1414"/>
      <c r="F622" s="1391"/>
    </row>
    <row r="623" spans="1:6">
      <c r="A623" s="1398"/>
      <c r="B623" s="1415"/>
      <c r="C623" s="1413"/>
      <c r="D623" s="7"/>
      <c r="E623" s="1414"/>
      <c r="F623" s="1391"/>
    </row>
    <row r="624" spans="1:6">
      <c r="A624" s="1398"/>
      <c r="B624" s="1415"/>
      <c r="C624" s="1413"/>
      <c r="D624" s="7"/>
      <c r="E624" s="1414"/>
      <c r="F624" s="1391"/>
    </row>
    <row r="625" spans="1:6">
      <c r="A625" s="1398"/>
      <c r="B625" s="1412"/>
      <c r="C625" s="1413"/>
      <c r="D625" s="7"/>
      <c r="E625" s="1414"/>
      <c r="F625" s="1391"/>
    </row>
    <row r="626" spans="1:6">
      <c r="A626" s="1398"/>
      <c r="B626" s="1412"/>
      <c r="C626" s="1413"/>
      <c r="D626" s="7"/>
      <c r="E626" s="1414"/>
      <c r="F626" s="1391"/>
    </row>
    <row r="627" spans="1:6">
      <c r="A627" s="1398"/>
      <c r="B627" s="1412"/>
      <c r="C627" s="3"/>
      <c r="D627" s="3"/>
      <c r="E627" s="3"/>
      <c r="F627" s="3"/>
    </row>
    <row r="628" spans="1:6">
      <c r="A628" s="1398"/>
      <c r="B628" s="1415"/>
      <c r="C628" s="1413"/>
      <c r="D628" s="7"/>
      <c r="E628" s="1414"/>
      <c r="F628" s="1391"/>
    </row>
    <row r="629" spans="1:6">
      <c r="A629" s="1398"/>
      <c r="B629" s="1415"/>
      <c r="C629" s="1413"/>
      <c r="D629" s="7"/>
      <c r="E629" s="1414"/>
      <c r="F629" s="1391"/>
    </row>
    <row r="630" spans="1:6">
      <c r="A630" s="1398"/>
      <c r="B630" s="1415"/>
      <c r="C630" s="1413"/>
      <c r="D630" s="7"/>
      <c r="E630" s="1414"/>
      <c r="F630" s="1391"/>
    </row>
    <row r="631" spans="1:6">
      <c r="A631" s="1398"/>
      <c r="B631" s="1415"/>
      <c r="C631" s="1413"/>
      <c r="D631" s="7"/>
      <c r="E631" s="1414"/>
      <c r="F631" s="1391"/>
    </row>
    <row r="632" spans="1:6">
      <c r="A632" s="1398"/>
      <c r="B632" s="1415"/>
      <c r="C632" s="1413"/>
      <c r="D632" s="7"/>
      <c r="E632" s="1414"/>
      <c r="F632" s="1391"/>
    </row>
    <row r="633" spans="1:6">
      <c r="A633" s="1398"/>
      <c r="B633" s="1415"/>
      <c r="C633" s="1413"/>
      <c r="D633" s="7"/>
      <c r="E633" s="1414"/>
      <c r="F633" s="1391"/>
    </row>
    <row r="634" spans="1:6">
      <c r="A634" s="1398"/>
      <c r="B634" s="1415"/>
      <c r="C634" s="1413"/>
      <c r="D634" s="7"/>
      <c r="E634" s="1414"/>
      <c r="F634" s="1391"/>
    </row>
    <row r="635" spans="1:6">
      <c r="A635" s="1398"/>
      <c r="B635" s="1415"/>
      <c r="C635" s="1413"/>
      <c r="D635" s="7"/>
      <c r="E635" s="1414"/>
      <c r="F635" s="1391"/>
    </row>
    <row r="636" spans="1:6">
      <c r="A636" s="1398"/>
      <c r="B636" s="1412"/>
      <c r="C636" s="3"/>
      <c r="D636" s="3"/>
      <c r="E636" s="3"/>
      <c r="F636" s="3"/>
    </row>
    <row r="637" spans="1:6">
      <c r="A637" s="1398"/>
      <c r="B637" s="1415"/>
      <c r="C637" s="1413"/>
      <c r="D637" s="7"/>
      <c r="E637" s="1414"/>
      <c r="F637" s="1391"/>
    </row>
    <row r="638" spans="1:6">
      <c r="A638" s="1398"/>
      <c r="B638" s="1415"/>
      <c r="C638" s="1413"/>
      <c r="D638" s="7"/>
      <c r="E638" s="1414"/>
      <c r="F638" s="1391"/>
    </row>
    <row r="639" spans="1:6">
      <c r="A639" s="1398"/>
      <c r="B639" s="1415"/>
      <c r="C639" s="1413"/>
      <c r="D639" s="7"/>
      <c r="E639" s="1414"/>
      <c r="F639" s="1391"/>
    </row>
    <row r="640" spans="1:6">
      <c r="A640" s="3"/>
      <c r="B640" s="1415"/>
      <c r="C640" s="1413"/>
      <c r="D640" s="7"/>
      <c r="E640" s="1414"/>
      <c r="F640" s="1391"/>
    </row>
    <row r="641" spans="1:6">
      <c r="A641" s="1398"/>
      <c r="B641" s="1415"/>
      <c r="C641" s="1413"/>
      <c r="D641" s="7"/>
      <c r="E641" s="1414"/>
      <c r="F641" s="1391"/>
    </row>
    <row r="642" spans="1:6">
      <c r="A642" s="1398"/>
      <c r="B642" s="1412"/>
      <c r="C642" s="1413"/>
      <c r="D642" s="7"/>
      <c r="E642" s="1414"/>
      <c r="F642" s="1391"/>
    </row>
    <row r="643" spans="1:6">
      <c r="A643" s="1398"/>
      <c r="B643" s="1412"/>
      <c r="C643" s="3"/>
      <c r="D643" s="3"/>
      <c r="E643" s="3"/>
      <c r="F643" s="3"/>
    </row>
    <row r="644" spans="1:6">
      <c r="A644" s="1398"/>
      <c r="B644" s="1415"/>
      <c r="C644" s="1413"/>
      <c r="D644" s="7"/>
      <c r="E644" s="1414"/>
      <c r="F644" s="1391"/>
    </row>
    <row r="645" spans="1:6">
      <c r="A645" s="1398"/>
      <c r="B645" s="1415"/>
      <c r="C645" s="1413"/>
      <c r="D645" s="7"/>
      <c r="E645" s="1414"/>
      <c r="F645" s="1391"/>
    </row>
    <row r="646" spans="1:6">
      <c r="A646" s="1398"/>
      <c r="B646" s="1412"/>
      <c r="C646" s="1413"/>
      <c r="D646" s="7"/>
      <c r="E646" s="1414"/>
      <c r="F646" s="1391"/>
    </row>
    <row r="647" spans="1:6">
      <c r="A647" s="1398"/>
      <c r="B647" s="1412"/>
      <c r="C647" s="3"/>
      <c r="D647" s="3"/>
      <c r="E647" s="3"/>
      <c r="F647" s="3"/>
    </row>
    <row r="648" spans="1:6">
      <c r="A648" s="1398"/>
      <c r="B648" s="1415"/>
      <c r="C648" s="1413"/>
      <c r="D648" s="7"/>
      <c r="E648" s="1414"/>
      <c r="F648" s="1391"/>
    </row>
    <row r="649" spans="1:6">
      <c r="A649" s="1398"/>
      <c r="B649" s="1415"/>
      <c r="C649" s="1413"/>
      <c r="D649" s="7"/>
      <c r="E649" s="1414"/>
      <c r="F649" s="1391"/>
    </row>
    <row r="650" spans="1:6">
      <c r="A650" s="1398"/>
      <c r="B650" s="1415"/>
      <c r="C650" s="1413"/>
      <c r="D650" s="7"/>
      <c r="E650" s="1414"/>
      <c r="F650" s="1391"/>
    </row>
    <row r="651" spans="1:6">
      <c r="A651" s="1398"/>
      <c r="B651" s="1415"/>
      <c r="C651" s="1413"/>
      <c r="D651" s="7"/>
      <c r="E651" s="1414"/>
      <c r="F651" s="1391"/>
    </row>
    <row r="652" spans="1:6">
      <c r="A652" s="1398"/>
      <c r="B652" s="1412"/>
      <c r="C652" s="1413"/>
      <c r="D652" s="7"/>
      <c r="E652" s="1414"/>
      <c r="F652" s="1391"/>
    </row>
    <row r="653" spans="1:6">
      <c r="A653" s="1398"/>
      <c r="B653" s="1412"/>
      <c r="C653" s="3"/>
      <c r="D653" s="3"/>
      <c r="E653" s="3"/>
      <c r="F653" s="3"/>
    </row>
    <row r="654" spans="1:6">
      <c r="A654" s="1398"/>
      <c r="B654" s="1415"/>
      <c r="C654" s="1413"/>
      <c r="D654" s="7"/>
      <c r="E654" s="1414"/>
      <c r="F654" s="1391"/>
    </row>
    <row r="655" spans="1:6">
      <c r="A655" s="1398"/>
      <c r="B655" s="1415"/>
      <c r="C655" s="1413"/>
      <c r="D655" s="7"/>
      <c r="E655" s="1414"/>
      <c r="F655" s="1391"/>
    </row>
    <row r="656" spans="1:6">
      <c r="A656" s="1398"/>
      <c r="B656" s="1415"/>
      <c r="C656" s="1413"/>
      <c r="D656" s="7"/>
      <c r="E656" s="1414"/>
      <c r="F656" s="1391"/>
    </row>
    <row r="657" spans="1:6">
      <c r="A657" s="3"/>
      <c r="B657" s="1415"/>
      <c r="C657" s="1413"/>
      <c r="D657" s="7"/>
      <c r="E657" s="1414"/>
      <c r="F657" s="1391"/>
    </row>
    <row r="658" spans="1:6">
      <c r="A658" s="1398"/>
      <c r="B658" s="1412"/>
      <c r="C658" s="1413"/>
      <c r="D658" s="7"/>
      <c r="E658" s="1414"/>
      <c r="F658" s="1391"/>
    </row>
    <row r="659" spans="1:6">
      <c r="A659" s="1398"/>
      <c r="B659" s="1412"/>
      <c r="C659" s="3"/>
      <c r="D659" s="3"/>
      <c r="E659" s="3"/>
      <c r="F659" s="3"/>
    </row>
    <row r="660" spans="1:6">
      <c r="A660" s="1398"/>
      <c r="B660" s="1415"/>
      <c r="C660" s="1413"/>
      <c r="D660" s="7"/>
      <c r="E660" s="1414"/>
      <c r="F660" s="1391"/>
    </row>
    <row r="661" spans="1:6">
      <c r="A661" s="1398"/>
      <c r="B661" s="1415"/>
      <c r="C661" s="1413"/>
      <c r="D661" s="7"/>
      <c r="E661" s="1414"/>
      <c r="F661" s="1391"/>
    </row>
    <row r="662" spans="1:6">
      <c r="A662" s="1374"/>
      <c r="B662" s="1415"/>
      <c r="C662" s="1413"/>
      <c r="D662" s="7"/>
      <c r="E662" s="1414"/>
      <c r="F662" s="1391"/>
    </row>
    <row r="663" spans="1:6">
      <c r="A663" s="1374"/>
      <c r="B663" s="1415"/>
      <c r="C663" s="1413"/>
      <c r="D663" s="7"/>
      <c r="E663" s="1414"/>
      <c r="F663" s="1391"/>
    </row>
    <row r="664" spans="1:6">
      <c r="A664" s="1374"/>
      <c r="B664" s="1415"/>
      <c r="C664" s="1413"/>
      <c r="D664" s="7"/>
      <c r="E664" s="1414"/>
      <c r="F664" s="1391"/>
    </row>
    <row r="665" spans="1:6">
      <c r="A665" s="1398"/>
      <c r="B665" s="1412"/>
      <c r="C665" s="1413"/>
      <c r="D665" s="7"/>
      <c r="E665" s="1414"/>
      <c r="F665" s="1391"/>
    </row>
    <row r="666" spans="1:6">
      <c r="A666" s="1398"/>
      <c r="B666" s="1412"/>
      <c r="C666" s="3"/>
      <c r="D666" s="3"/>
      <c r="E666" s="3"/>
      <c r="F666" s="3"/>
    </row>
    <row r="667" spans="1:6">
      <c r="A667" s="1398"/>
      <c r="B667" s="1415"/>
      <c r="C667" s="1413"/>
      <c r="D667" s="7"/>
      <c r="E667" s="1414"/>
      <c r="F667" s="1391"/>
    </row>
    <row r="668" spans="1:6">
      <c r="A668" s="1398"/>
      <c r="B668" s="1415"/>
      <c r="C668" s="1413"/>
      <c r="D668" s="7"/>
      <c r="E668" s="1414"/>
      <c r="F668" s="1391"/>
    </row>
    <row r="669" spans="1:6">
      <c r="A669" s="1374"/>
      <c r="B669" s="1415"/>
      <c r="C669" s="1413"/>
      <c r="D669" s="7"/>
      <c r="E669" s="1414"/>
      <c r="F669" s="1391"/>
    </row>
    <row r="670" spans="1:6">
      <c r="A670" s="1374"/>
      <c r="B670" s="1415"/>
      <c r="C670" s="1413"/>
      <c r="D670" s="7"/>
      <c r="E670" s="1414"/>
      <c r="F670" s="1391"/>
    </row>
    <row r="671" spans="1:6">
      <c r="A671" s="1374"/>
      <c r="B671" s="1412"/>
      <c r="C671" s="1413"/>
      <c r="D671" s="7"/>
      <c r="E671" s="1414"/>
      <c r="F671" s="1391"/>
    </row>
    <row r="672" spans="1:6">
      <c r="A672" s="1374"/>
      <c r="B672" s="1412"/>
      <c r="C672" s="3"/>
      <c r="D672" s="3"/>
      <c r="E672" s="3"/>
      <c r="F672" s="3"/>
    </row>
    <row r="673" spans="1:6">
      <c r="A673" s="1374"/>
      <c r="B673" s="1415"/>
      <c r="C673" s="1413"/>
      <c r="D673" s="7"/>
      <c r="E673" s="1414"/>
      <c r="F673" s="1391"/>
    </row>
    <row r="674" spans="1:6">
      <c r="A674" s="1374"/>
      <c r="B674" s="1415"/>
      <c r="C674" s="1413"/>
      <c r="D674" s="7"/>
      <c r="E674" s="1414"/>
      <c r="F674" s="1391"/>
    </row>
    <row r="675" spans="1:6">
      <c r="A675" s="1374"/>
      <c r="B675" s="1412"/>
      <c r="C675" s="1413"/>
      <c r="D675" s="7"/>
      <c r="E675" s="1414"/>
      <c r="F675" s="1391"/>
    </row>
    <row r="676" spans="1:6">
      <c r="A676" s="1374"/>
      <c r="B676" s="1412"/>
      <c r="C676" s="3"/>
      <c r="D676" s="3"/>
      <c r="E676" s="3"/>
      <c r="F676" s="3"/>
    </row>
    <row r="677" spans="1:6">
      <c r="A677" s="1374"/>
      <c r="B677" s="1415"/>
      <c r="C677" s="1413"/>
      <c r="D677" s="7"/>
      <c r="E677" s="1414"/>
      <c r="F677" s="1391"/>
    </row>
    <row r="678" spans="1:6">
      <c r="A678" s="1374"/>
      <c r="B678" s="1415"/>
      <c r="C678" s="1413"/>
      <c r="D678" s="7"/>
      <c r="E678" s="1414"/>
      <c r="F678" s="1391"/>
    </row>
    <row r="679" spans="1:6">
      <c r="A679" s="1374"/>
      <c r="B679" s="1412"/>
      <c r="C679" s="1413"/>
      <c r="D679" s="7"/>
      <c r="E679" s="1414"/>
      <c r="F679" s="1391"/>
    </row>
    <row r="680" spans="1:6">
      <c r="A680" s="1374"/>
      <c r="B680" s="1412"/>
      <c r="C680" s="3"/>
      <c r="D680" s="3"/>
      <c r="E680" s="3"/>
      <c r="F680" s="3"/>
    </row>
    <row r="681" spans="1:6">
      <c r="A681" s="1374"/>
      <c r="B681" s="1415"/>
      <c r="C681" s="1413"/>
      <c r="D681" s="7"/>
      <c r="E681" s="1414"/>
      <c r="F681" s="1391"/>
    </row>
    <row r="682" spans="1:6">
      <c r="A682" s="1374"/>
      <c r="B682" s="1415"/>
      <c r="C682" s="1413"/>
      <c r="D682" s="7"/>
      <c r="E682" s="1414"/>
      <c r="F682" s="1391"/>
    </row>
    <row r="683" spans="1:6">
      <c r="A683" s="1374"/>
      <c r="B683" s="1415"/>
      <c r="C683" s="1413"/>
      <c r="D683" s="7"/>
      <c r="E683" s="1414"/>
      <c r="F683" s="1391"/>
    </row>
    <row r="684" spans="1:6">
      <c r="A684" s="1374"/>
      <c r="B684" s="1415"/>
      <c r="C684" s="1413"/>
      <c r="D684" s="7"/>
      <c r="E684" s="1414"/>
      <c r="F684" s="1391"/>
    </row>
    <row r="685" spans="1:6">
      <c r="A685" s="1374"/>
      <c r="B685" s="1412"/>
      <c r="C685" s="1413"/>
      <c r="D685" s="7"/>
      <c r="E685" s="1414"/>
      <c r="F685" s="1414"/>
    </row>
    <row r="686" spans="1:6">
      <c r="A686" s="1374"/>
      <c r="B686" s="1412"/>
      <c r="C686" s="3"/>
      <c r="D686" s="3"/>
      <c r="E686" s="3"/>
      <c r="F686" s="3"/>
    </row>
    <row r="687" spans="1:6">
      <c r="A687" s="1374"/>
      <c r="B687" s="1415"/>
      <c r="C687" s="1413"/>
      <c r="D687" s="7"/>
      <c r="E687" s="1414"/>
      <c r="F687" s="1391"/>
    </row>
    <row r="688" spans="1:6">
      <c r="A688" s="1374"/>
      <c r="B688" s="1415"/>
      <c r="C688" s="1413"/>
      <c r="D688" s="7"/>
      <c r="E688" s="1414"/>
      <c r="F688" s="1391"/>
    </row>
    <row r="689" spans="1:6">
      <c r="A689" s="1374"/>
      <c r="B689" s="1415"/>
      <c r="C689" s="1413"/>
      <c r="D689" s="7"/>
      <c r="E689" s="1414"/>
      <c r="F689" s="1391"/>
    </row>
    <row r="690" spans="1:6">
      <c r="A690" s="1374"/>
      <c r="B690" s="1412"/>
      <c r="C690" s="1413"/>
      <c r="D690" s="7"/>
      <c r="E690" s="1414"/>
      <c r="F690" s="1414"/>
    </row>
    <row r="691" spans="1:6">
      <c r="A691" s="1374"/>
      <c r="B691" s="1412"/>
      <c r="C691" s="3"/>
      <c r="D691" s="3"/>
      <c r="E691" s="3"/>
      <c r="F691" s="3"/>
    </row>
    <row r="692" spans="1:6">
      <c r="A692" s="1374"/>
      <c r="B692" s="1415"/>
      <c r="C692" s="1413"/>
      <c r="D692" s="7"/>
      <c r="E692" s="1414"/>
      <c r="F692" s="1391"/>
    </row>
    <row r="693" spans="1:6">
      <c r="A693" s="1374"/>
      <c r="B693" s="1415"/>
      <c r="C693" s="1413"/>
      <c r="D693" s="7"/>
      <c r="E693" s="1414"/>
      <c r="F693" s="1391"/>
    </row>
    <row r="694" spans="1:6">
      <c r="A694" s="1374"/>
      <c r="B694" s="1415"/>
      <c r="C694" s="1413"/>
      <c r="D694" s="7"/>
      <c r="E694" s="1414"/>
      <c r="F694" s="1391"/>
    </row>
    <row r="695" spans="1:6">
      <c r="A695" s="1374"/>
      <c r="B695" s="1415"/>
      <c r="C695" s="1413"/>
      <c r="D695" s="7"/>
      <c r="E695" s="1414"/>
      <c r="F695" s="1391"/>
    </row>
    <row r="696" spans="1:6">
      <c r="A696" s="1374"/>
      <c r="B696" s="1412"/>
      <c r="C696" s="3"/>
      <c r="D696" s="3"/>
      <c r="E696" s="3"/>
      <c r="F696" s="3"/>
    </row>
    <row r="697" spans="1:6">
      <c r="A697" s="1374"/>
      <c r="B697" s="1415"/>
      <c r="C697" s="1413"/>
      <c r="D697" s="7"/>
      <c r="E697" s="1414"/>
      <c r="F697" s="1391"/>
    </row>
    <row r="698" spans="1:6">
      <c r="A698" s="1374"/>
      <c r="B698" s="1415"/>
      <c r="C698" s="1413"/>
      <c r="D698" s="7"/>
      <c r="E698" s="1414"/>
      <c r="F698" s="1391"/>
    </row>
    <row r="699" spans="1:6">
      <c r="A699" s="1374"/>
      <c r="B699" s="1415"/>
      <c r="C699" s="1413"/>
      <c r="D699" s="7"/>
      <c r="E699" s="1414"/>
      <c r="F699" s="1391"/>
    </row>
    <row r="700" spans="1:6">
      <c r="A700" s="1374"/>
      <c r="B700" s="1415"/>
      <c r="C700" s="1413"/>
      <c r="D700" s="7"/>
      <c r="E700" s="1414"/>
      <c r="F700" s="1391"/>
    </row>
    <row r="701" spans="1:6">
      <c r="A701" s="1374"/>
      <c r="B701" s="1415"/>
      <c r="C701" s="1413"/>
      <c r="D701" s="7"/>
      <c r="E701" s="1414"/>
      <c r="F701" s="1391"/>
    </row>
    <row r="702" spans="1:6">
      <c r="A702" s="1374"/>
      <c r="B702" s="1412"/>
      <c r="C702" s="3"/>
      <c r="D702" s="3"/>
      <c r="E702" s="3"/>
      <c r="F702" s="3"/>
    </row>
    <row r="703" spans="1:6">
      <c r="A703" s="1374"/>
      <c r="B703" s="1415"/>
      <c r="C703" s="1413"/>
      <c r="D703" s="7"/>
      <c r="E703" s="1414"/>
      <c r="F703" s="1391"/>
    </row>
    <row r="704" spans="1:6">
      <c r="A704" s="1374"/>
      <c r="B704" s="1415"/>
      <c r="C704" s="1413"/>
      <c r="D704" s="7"/>
      <c r="E704" s="1414"/>
      <c r="F704" s="1391"/>
    </row>
    <row r="705" spans="1:6">
      <c r="A705" s="1374"/>
      <c r="B705" s="1415"/>
      <c r="C705" s="1413"/>
      <c r="D705" s="7"/>
      <c r="E705" s="1414"/>
      <c r="F705" s="1391"/>
    </row>
    <row r="706" spans="1:6">
      <c r="A706" s="1374"/>
      <c r="B706" s="1415"/>
      <c r="C706" s="1413"/>
      <c r="D706" s="7"/>
      <c r="E706" s="1414"/>
      <c r="F706" s="1391"/>
    </row>
    <row r="707" spans="1:6">
      <c r="A707" s="1374"/>
      <c r="B707" s="1415"/>
      <c r="C707" s="1413"/>
      <c r="D707" s="7"/>
      <c r="E707" s="1414"/>
      <c r="F707" s="1391"/>
    </row>
    <row r="708" spans="1:6">
      <c r="A708" s="1374"/>
      <c r="B708" s="1415"/>
      <c r="C708" s="1413"/>
      <c r="D708" s="7"/>
      <c r="E708" s="1414"/>
      <c r="F708" s="1391"/>
    </row>
    <row r="709" spans="1:6">
      <c r="A709" s="1374"/>
      <c r="B709" s="1415"/>
      <c r="C709" s="1413"/>
      <c r="D709" s="7"/>
      <c r="E709" s="1414"/>
      <c r="F709" s="1391"/>
    </row>
    <row r="710" spans="1:6">
      <c r="A710" s="1374"/>
      <c r="B710" s="1415"/>
      <c r="C710" s="1413"/>
      <c r="D710" s="7"/>
      <c r="E710" s="1414"/>
      <c r="F710" s="1391"/>
    </row>
    <row r="711" spans="1:6">
      <c r="A711" s="1374"/>
      <c r="B711" s="1415"/>
      <c r="C711" s="1413"/>
      <c r="D711" s="7"/>
      <c r="E711" s="1414"/>
      <c r="F711" s="1391"/>
    </row>
    <row r="712" spans="1:6">
      <c r="A712" s="1374"/>
      <c r="B712" s="1415"/>
      <c r="C712" s="1413"/>
      <c r="D712" s="7"/>
      <c r="E712" s="1414"/>
      <c r="F712" s="1391"/>
    </row>
    <row r="713" spans="1:6">
      <c r="A713" s="1374"/>
      <c r="B713" s="1415"/>
      <c r="C713" s="1413"/>
      <c r="D713" s="7"/>
      <c r="E713" s="1414"/>
      <c r="F713" s="1391"/>
    </row>
    <row r="714" spans="1:6">
      <c r="A714" s="1374"/>
      <c r="B714" s="1412"/>
      <c r="C714" s="1413"/>
      <c r="D714" s="7"/>
      <c r="E714" s="1414"/>
      <c r="F714" s="1414"/>
    </row>
    <row r="715" spans="1:6">
      <c r="A715" s="1374"/>
      <c r="B715" s="1412"/>
      <c r="C715" s="3"/>
      <c r="D715" s="3"/>
      <c r="E715" s="3"/>
      <c r="F715" s="3"/>
    </row>
    <row r="716" spans="1:6">
      <c r="A716" s="1374"/>
      <c r="B716" s="1415"/>
      <c r="C716" s="1413"/>
      <c r="D716" s="7"/>
      <c r="E716" s="1414"/>
      <c r="F716" s="1391"/>
    </row>
    <row r="717" spans="1:6">
      <c r="A717" s="1374"/>
      <c r="B717" s="1412"/>
      <c r="C717" s="1413"/>
      <c r="D717" s="7"/>
      <c r="E717" s="1414"/>
      <c r="F717" s="1414"/>
    </row>
    <row r="718" spans="1:6">
      <c r="A718" s="1374"/>
      <c r="B718" s="1412"/>
      <c r="C718" s="3"/>
      <c r="D718" s="3"/>
      <c r="E718" s="3"/>
      <c r="F718" s="3"/>
    </row>
    <row r="719" spans="1:6">
      <c r="A719" s="1374"/>
      <c r="B719" s="1415"/>
      <c r="C719" s="1413"/>
      <c r="D719" s="7"/>
      <c r="E719" s="1414"/>
      <c r="F719" s="1391"/>
    </row>
    <row r="720" spans="1:6">
      <c r="A720" s="1374"/>
      <c r="B720" s="1415"/>
      <c r="C720" s="1413"/>
      <c r="D720" s="7"/>
      <c r="E720" s="1414"/>
      <c r="F720" s="1391"/>
    </row>
    <row r="721" spans="1:6">
      <c r="A721" s="1374"/>
      <c r="B721" s="1412"/>
      <c r="C721" s="3"/>
      <c r="D721" s="3"/>
      <c r="E721" s="3"/>
      <c r="F721" s="3"/>
    </row>
    <row r="722" spans="1:6">
      <c r="A722" s="1374"/>
      <c r="B722" s="1415"/>
      <c r="C722" s="1413"/>
      <c r="D722" s="7"/>
      <c r="E722" s="1414"/>
      <c r="F722" s="1391"/>
    </row>
    <row r="723" spans="1:6">
      <c r="A723" s="1398"/>
      <c r="B723" s="1412"/>
      <c r="C723" s="1413"/>
      <c r="D723" s="7"/>
      <c r="E723" s="1414"/>
      <c r="F723" s="1391"/>
    </row>
    <row r="724" spans="1:6">
      <c r="A724" s="1398"/>
      <c r="B724" s="1410"/>
      <c r="C724" s="3"/>
      <c r="D724" s="3"/>
      <c r="E724" s="3"/>
      <c r="F724" s="3"/>
    </row>
    <row r="725" spans="1:6">
      <c r="A725" s="1398"/>
      <c r="B725" s="1412"/>
      <c r="C725" s="3"/>
      <c r="D725" s="3"/>
      <c r="E725" s="3"/>
      <c r="F725" s="3"/>
    </row>
    <row r="726" spans="1:6">
      <c r="A726" s="1398"/>
      <c r="B726" s="1412"/>
      <c r="C726" s="1413"/>
      <c r="D726" s="7"/>
      <c r="E726" s="1414"/>
      <c r="F726" s="1391"/>
    </row>
    <row r="727" spans="1:6">
      <c r="A727" s="1398"/>
      <c r="B727" s="1415"/>
      <c r="C727" s="1413"/>
      <c r="D727" s="7"/>
      <c r="E727" s="1414"/>
      <c r="F727" s="1391"/>
    </row>
    <row r="728" spans="1:6">
      <c r="A728" s="1398"/>
      <c r="B728" s="1412"/>
      <c r="C728" s="1413"/>
      <c r="D728" s="7"/>
    </row>
    <row r="729" spans="1:6">
      <c r="A729" s="1398"/>
      <c r="B729" s="1412"/>
      <c r="C729" s="1413"/>
      <c r="D729" s="7"/>
    </row>
    <row r="730" spans="1:6">
      <c r="A730" s="1398"/>
      <c r="B730" s="1412"/>
      <c r="C730" s="1413"/>
      <c r="D730" s="7"/>
      <c r="E730" s="1414"/>
      <c r="F730" s="1391"/>
    </row>
    <row r="731" spans="1:6">
      <c r="A731" s="1398"/>
      <c r="B731" s="1412"/>
      <c r="C731" s="1413"/>
      <c r="D731" s="7"/>
      <c r="E731" s="1414"/>
      <c r="F731" s="1391"/>
    </row>
    <row r="732" spans="1:6">
      <c r="A732" s="1398"/>
      <c r="B732" s="1410"/>
      <c r="C732" s="1413"/>
      <c r="D732" s="7"/>
      <c r="E732" s="1414"/>
      <c r="F732" s="1391"/>
    </row>
    <row r="733" spans="1:6">
      <c r="A733" s="1398"/>
      <c r="B733" s="1412"/>
      <c r="C733" s="1413"/>
      <c r="D733" s="7"/>
      <c r="E733" s="1414"/>
      <c r="F733" s="1391"/>
    </row>
    <row r="734" spans="1:6">
      <c r="A734" s="1398"/>
      <c r="B734" s="1412"/>
      <c r="C734" s="1413"/>
      <c r="D734" s="7"/>
      <c r="E734" s="1414"/>
      <c r="F734" s="1391"/>
    </row>
    <row r="735" spans="1:6">
      <c r="A735" s="1398"/>
      <c r="B735" s="1412"/>
      <c r="C735" s="1413"/>
      <c r="D735" s="7"/>
      <c r="E735" s="1414"/>
      <c r="F735" s="1391"/>
    </row>
    <row r="736" spans="1:6">
      <c r="A736" s="1374"/>
      <c r="B736" s="1412"/>
      <c r="C736" s="1413"/>
      <c r="D736" s="7"/>
      <c r="E736" s="1414"/>
      <c r="F736" s="1391"/>
    </row>
    <row r="737" spans="1:6">
      <c r="A737" s="1393"/>
      <c r="B737" s="1381"/>
      <c r="C737" s="1394"/>
      <c r="D737" s="1395"/>
      <c r="E737" s="1420"/>
      <c r="F737" s="1397"/>
    </row>
    <row r="738" spans="1:6">
      <c r="A738" s="1393"/>
      <c r="B738" s="1381"/>
      <c r="C738" s="1394"/>
      <c r="D738" s="1395"/>
      <c r="E738" s="1420"/>
      <c r="F738" s="1397"/>
    </row>
    <row r="740" spans="1:6">
      <c r="A740" s="1393"/>
      <c r="B740" s="1381"/>
      <c r="C740" s="1394"/>
      <c r="D740" s="1396"/>
      <c r="E740" s="1414"/>
      <c r="F740" s="1414"/>
    </row>
    <row r="741" spans="1:6">
      <c r="A741" s="1374"/>
      <c r="B741" s="1410"/>
      <c r="C741" s="1376"/>
      <c r="D741" s="1421"/>
      <c r="E741" s="1377"/>
      <c r="F741" s="1391"/>
    </row>
    <row r="742" spans="1:6">
      <c r="A742" s="1374"/>
      <c r="B742" s="1410"/>
      <c r="C742" s="1376"/>
      <c r="D742" s="1421"/>
      <c r="E742" s="1377"/>
      <c r="F742" s="1391"/>
    </row>
    <row r="743" spans="1:6">
      <c r="A743" s="1374"/>
      <c r="B743" s="1410"/>
      <c r="C743" s="1376"/>
      <c r="D743" s="1421"/>
      <c r="E743" s="1377"/>
      <c r="F743" s="1391"/>
    </row>
    <row r="744" spans="1:6">
      <c r="A744" s="1374"/>
      <c r="B744" s="1410"/>
      <c r="C744" s="1376"/>
      <c r="D744" s="1421"/>
      <c r="E744" s="1377"/>
      <c r="F744" s="1391"/>
    </row>
    <row r="745" spans="1:6">
      <c r="A745" s="1374"/>
      <c r="B745" s="1410"/>
      <c r="C745" s="1376"/>
      <c r="D745" s="1421"/>
      <c r="E745" s="1377"/>
      <c r="F745" s="1391"/>
    </row>
    <row r="746" spans="1:6">
      <c r="A746" s="1374"/>
      <c r="B746" s="1410"/>
      <c r="C746" s="1376"/>
      <c r="D746" s="1421"/>
      <c r="E746" s="1377"/>
      <c r="F746" s="1391"/>
    </row>
    <row r="747" spans="1:6">
      <c r="A747" s="1374"/>
      <c r="B747" s="1410"/>
      <c r="C747" s="1376"/>
      <c r="D747" s="1421"/>
      <c r="E747" s="1377"/>
      <c r="F747" s="1391"/>
    </row>
    <row r="748" spans="1:6">
      <c r="A748" s="1374"/>
      <c r="B748" s="1410"/>
      <c r="C748" s="1376"/>
      <c r="D748" s="1421"/>
      <c r="E748" s="1377"/>
      <c r="F748" s="1391"/>
    </row>
    <row r="749" spans="1:6">
      <c r="A749" s="1374"/>
      <c r="B749" s="1375"/>
      <c r="C749" s="1376"/>
      <c r="D749" s="1421"/>
      <c r="E749" s="1377"/>
      <c r="F749" s="1391"/>
    </row>
    <row r="750" spans="1:6" s="5" customFormat="1">
      <c r="A750" s="1398"/>
      <c r="B750" s="1412"/>
      <c r="C750" s="1413"/>
      <c r="D750" s="7"/>
      <c r="E750" s="1414"/>
      <c r="F750" s="1391"/>
    </row>
    <row r="751" spans="1:6">
      <c r="A751" s="1374"/>
      <c r="B751" s="1375"/>
      <c r="C751" s="1376"/>
      <c r="D751" s="1421"/>
      <c r="E751" s="1414"/>
      <c r="F751" s="1414"/>
    </row>
    <row r="752" spans="1:6">
      <c r="A752" s="1398"/>
      <c r="B752" s="1412"/>
      <c r="C752" s="1413"/>
      <c r="D752" s="7"/>
      <c r="E752" s="1414"/>
      <c r="F752" s="1391"/>
    </row>
    <row r="753" spans="1:6">
      <c r="A753" s="1398"/>
      <c r="B753" s="1412"/>
      <c r="C753" s="1413"/>
      <c r="D753" s="7"/>
      <c r="E753" s="1414"/>
      <c r="F753" s="1391"/>
    </row>
    <row r="754" spans="1:6">
      <c r="A754" s="1398"/>
      <c r="B754" s="1412"/>
      <c r="C754" s="1413"/>
      <c r="D754" s="7"/>
      <c r="E754" s="1414"/>
      <c r="F754" s="1391"/>
    </row>
    <row r="755" spans="1:6">
      <c r="A755" s="1398"/>
      <c r="B755" s="1412"/>
      <c r="C755" s="1413"/>
      <c r="D755" s="7"/>
      <c r="E755" s="1414"/>
      <c r="F755" s="1391"/>
    </row>
    <row r="756" spans="1:6">
      <c r="A756" s="1398"/>
      <c r="B756" s="1412"/>
      <c r="C756" s="1413"/>
      <c r="D756" s="7"/>
      <c r="E756" s="1414"/>
      <c r="F756" s="1391"/>
    </row>
    <row r="757" spans="1:6">
      <c r="A757" s="1374"/>
      <c r="B757" s="1375"/>
      <c r="C757" s="1376"/>
      <c r="D757" s="1421"/>
      <c r="E757" s="1414"/>
      <c r="F757" s="1391"/>
    </row>
    <row r="758" spans="1:6">
      <c r="A758" s="1374"/>
      <c r="B758" s="1375"/>
      <c r="C758" s="3"/>
      <c r="D758" s="3"/>
      <c r="E758" s="3"/>
      <c r="F758" s="3"/>
    </row>
    <row r="759" spans="1:6">
      <c r="A759" s="1374"/>
      <c r="B759" s="1375"/>
      <c r="C759" s="1376"/>
      <c r="D759" s="1421"/>
      <c r="E759" s="1414"/>
      <c r="F759" s="1391"/>
    </row>
    <row r="760" spans="1:6">
      <c r="A760" s="1374"/>
      <c r="B760" s="1375"/>
      <c r="C760" s="1376"/>
      <c r="D760" s="1421"/>
      <c r="E760" s="1414"/>
      <c r="F760" s="1391"/>
    </row>
    <row r="761" spans="1:6">
      <c r="A761" s="1374"/>
      <c r="B761" s="1375"/>
      <c r="C761" s="1376"/>
      <c r="D761" s="1421"/>
      <c r="E761" s="1414"/>
      <c r="F761" s="1391"/>
    </row>
    <row r="762" spans="1:6">
      <c r="A762" s="1374"/>
      <c r="B762" s="1375"/>
      <c r="C762" s="3"/>
      <c r="D762" s="3"/>
      <c r="E762" s="3"/>
      <c r="F762" s="3"/>
    </row>
    <row r="763" spans="1:6">
      <c r="A763" s="1374"/>
      <c r="B763" s="1375"/>
      <c r="C763" s="1376"/>
      <c r="D763" s="1421"/>
      <c r="E763" s="1414"/>
      <c r="F763" s="1391"/>
    </row>
    <row r="764" spans="1:6">
      <c r="A764" s="1374"/>
      <c r="B764" s="1375"/>
      <c r="C764" s="1376"/>
      <c r="D764" s="1421"/>
      <c r="E764" s="1414"/>
      <c r="F764" s="1391"/>
    </row>
    <row r="765" spans="1:6">
      <c r="A765" s="1374"/>
      <c r="B765" s="1375"/>
      <c r="C765" s="1376"/>
      <c r="D765" s="1421"/>
      <c r="E765" s="1414"/>
      <c r="F765" s="1391"/>
    </row>
    <row r="766" spans="1:6">
      <c r="A766" s="1374"/>
      <c r="B766" s="1375"/>
      <c r="C766" s="3"/>
      <c r="D766" s="3"/>
      <c r="E766" s="3"/>
      <c r="F766" s="3"/>
    </row>
    <row r="767" spans="1:6">
      <c r="A767" s="1374"/>
      <c r="B767" s="1375"/>
      <c r="C767" s="1376"/>
      <c r="D767" s="1421"/>
      <c r="E767" s="1414"/>
      <c r="F767" s="1391"/>
    </row>
    <row r="768" spans="1:6">
      <c r="A768" s="1374"/>
      <c r="B768" s="1375"/>
      <c r="C768" s="1376"/>
      <c r="D768" s="1421"/>
      <c r="E768" s="1414"/>
      <c r="F768" s="1391"/>
    </row>
    <row r="769" spans="1:6">
      <c r="A769" s="1374"/>
      <c r="B769" s="1375"/>
      <c r="C769" s="1376"/>
      <c r="D769" s="1421"/>
      <c r="E769" s="1414"/>
      <c r="F769" s="1391"/>
    </row>
    <row r="770" spans="1:6">
      <c r="A770" s="1374"/>
      <c r="B770" s="1375"/>
      <c r="C770" s="3"/>
      <c r="D770" s="3"/>
      <c r="E770" s="3"/>
      <c r="F770" s="3"/>
    </row>
    <row r="771" spans="1:6">
      <c r="A771" s="1374"/>
      <c r="B771" s="1375"/>
      <c r="C771" s="1376"/>
      <c r="D771" s="1421"/>
      <c r="E771" s="1414"/>
      <c r="F771" s="1391"/>
    </row>
    <row r="772" spans="1:6">
      <c r="A772" s="1374"/>
      <c r="B772" s="1375"/>
      <c r="C772" s="1376"/>
      <c r="D772" s="1421"/>
      <c r="E772" s="1414"/>
      <c r="F772" s="1391"/>
    </row>
    <row r="773" spans="1:6">
      <c r="A773" s="1374"/>
      <c r="B773" s="1375"/>
      <c r="C773" s="1376"/>
      <c r="D773" s="1421"/>
      <c r="E773" s="1414"/>
      <c r="F773" s="1391"/>
    </row>
    <row r="774" spans="1:6">
      <c r="A774" s="1374"/>
      <c r="B774" s="1375"/>
      <c r="C774" s="1376"/>
      <c r="D774" s="1421"/>
      <c r="E774" s="1414"/>
      <c r="F774" s="1391"/>
    </row>
    <row r="775" spans="1:6">
      <c r="A775" s="1374"/>
      <c r="B775" s="1375"/>
      <c r="C775" s="1376"/>
      <c r="D775" s="1421"/>
      <c r="E775" s="1414"/>
      <c r="F775" s="1391"/>
    </row>
    <row r="776" spans="1:6">
      <c r="A776" s="1374"/>
      <c r="B776" s="1375"/>
      <c r="C776" s="1376"/>
      <c r="D776" s="1421"/>
      <c r="E776" s="1414"/>
      <c r="F776" s="1391"/>
    </row>
    <row r="777" spans="1:6">
      <c r="A777" s="1374"/>
      <c r="B777" s="1375"/>
      <c r="C777" s="1376"/>
      <c r="D777" s="1421"/>
      <c r="E777" s="1414"/>
      <c r="F777" s="1414"/>
    </row>
    <row r="778" spans="1:6">
      <c r="A778" s="1398"/>
      <c r="B778" s="1412"/>
      <c r="C778" s="1413"/>
      <c r="D778" s="7"/>
      <c r="E778" s="1414"/>
      <c r="F778" s="1391"/>
    </row>
    <row r="779" spans="1:6">
      <c r="A779" s="1398"/>
      <c r="B779" s="1375"/>
      <c r="C779" s="1376"/>
      <c r="D779" s="1421"/>
      <c r="E779" s="1414"/>
      <c r="F779" s="1414"/>
    </row>
    <row r="780" spans="1:6">
      <c r="A780" s="1398"/>
      <c r="B780" s="1412"/>
      <c r="C780" s="1413"/>
      <c r="D780" s="7"/>
      <c r="E780" s="1414"/>
      <c r="F780" s="1391"/>
    </row>
    <row r="781" spans="1:6">
      <c r="A781" s="1374"/>
      <c r="B781" s="1375"/>
      <c r="C781" s="1376"/>
      <c r="D781" s="1421"/>
      <c r="E781" s="1414"/>
      <c r="F781" s="1391"/>
    </row>
    <row r="782" spans="1:6">
      <c r="A782" s="1374"/>
      <c r="B782" s="1375"/>
      <c r="C782" s="1376"/>
      <c r="D782" s="1421"/>
      <c r="E782" s="1414"/>
      <c r="F782" s="1391"/>
    </row>
    <row r="783" spans="1:6">
      <c r="A783" s="1374"/>
      <c r="B783" s="1375"/>
      <c r="C783" s="1376"/>
      <c r="D783" s="1421"/>
      <c r="E783" s="1422"/>
      <c r="F783" s="1422"/>
    </row>
    <row r="784" spans="1:6">
      <c r="A784" s="1374"/>
      <c r="B784" s="1375"/>
      <c r="C784" s="1376"/>
      <c r="D784" s="1421"/>
      <c r="E784" s="1422"/>
      <c r="F784" s="1422"/>
    </row>
    <row r="785" spans="1:6">
      <c r="A785" s="1374"/>
      <c r="B785" s="1375"/>
      <c r="C785" s="1376"/>
      <c r="D785" s="1421"/>
      <c r="E785" s="1422"/>
      <c r="F785" s="1391"/>
    </row>
    <row r="786" spans="1:6">
      <c r="A786" s="1374"/>
      <c r="B786" s="1375"/>
      <c r="C786" s="1376"/>
      <c r="D786" s="1421"/>
      <c r="E786" s="1422"/>
      <c r="F786" s="1391"/>
    </row>
    <row r="787" spans="1:6">
      <c r="A787" s="1374"/>
      <c r="B787" s="1375"/>
      <c r="C787" s="1376"/>
      <c r="D787" s="1421"/>
      <c r="E787" s="1422"/>
      <c r="F787" s="1391"/>
    </row>
    <row r="788" spans="1:6">
      <c r="A788" s="1374"/>
      <c r="B788" s="1375"/>
      <c r="C788" s="1376"/>
      <c r="D788" s="1421"/>
      <c r="E788" s="1422"/>
      <c r="F788" s="1391"/>
    </row>
    <row r="789" spans="1:6">
      <c r="A789" s="1374"/>
      <c r="B789" s="1375"/>
      <c r="C789" s="1376"/>
      <c r="D789" s="1421"/>
      <c r="E789" s="1422"/>
      <c r="F789" s="1391"/>
    </row>
    <row r="790" spans="1:6">
      <c r="A790" s="1374"/>
      <c r="B790" s="1375"/>
      <c r="C790" s="1376"/>
      <c r="D790" s="1421"/>
      <c r="E790" s="1422"/>
      <c r="F790" s="1391"/>
    </row>
    <row r="791" spans="1:6">
      <c r="A791" s="1374"/>
      <c r="B791" s="1375"/>
      <c r="C791" s="1376"/>
      <c r="D791" s="1421"/>
      <c r="E791" s="1422"/>
      <c r="F791" s="1391"/>
    </row>
    <row r="792" spans="1:6">
      <c r="A792" s="1374"/>
      <c r="B792" s="1375"/>
      <c r="C792" s="1376"/>
      <c r="D792" s="1421"/>
      <c r="E792" s="1422"/>
      <c r="F792" s="1391"/>
    </row>
    <row r="793" spans="1:6">
      <c r="A793" s="1374"/>
      <c r="B793" s="1375"/>
      <c r="C793" s="1376"/>
      <c r="D793" s="1421"/>
      <c r="E793" s="1422"/>
      <c r="F793" s="1391"/>
    </row>
    <row r="794" spans="1:6">
      <c r="A794" s="1374"/>
      <c r="B794" s="1375"/>
      <c r="C794" s="1376"/>
      <c r="D794" s="1421"/>
      <c r="E794" s="1422"/>
      <c r="F794" s="1391"/>
    </row>
    <row r="795" spans="1:6">
      <c r="A795" s="1374"/>
      <c r="B795" s="1375"/>
      <c r="C795" s="3"/>
      <c r="D795" s="3"/>
      <c r="E795" s="3"/>
      <c r="F795" s="3"/>
    </row>
    <row r="796" spans="1:6">
      <c r="A796" s="1374"/>
      <c r="B796" s="1375"/>
      <c r="C796" s="1376"/>
      <c r="D796" s="1421"/>
      <c r="E796" s="1422"/>
      <c r="F796" s="1391"/>
    </row>
    <row r="797" spans="1:6">
      <c r="A797" s="1374"/>
      <c r="B797" s="1375"/>
      <c r="C797" s="1376"/>
      <c r="D797" s="1421"/>
      <c r="E797" s="1422"/>
      <c r="F797" s="1391"/>
    </row>
    <row r="798" spans="1:6">
      <c r="A798" s="1374"/>
      <c r="B798" s="1375"/>
      <c r="C798" s="1376"/>
      <c r="D798" s="1421"/>
      <c r="E798" s="1422"/>
      <c r="F798" s="1391"/>
    </row>
    <row r="799" spans="1:6">
      <c r="A799" s="1374"/>
      <c r="B799" s="1375"/>
      <c r="C799" s="1376"/>
      <c r="D799" s="1421"/>
      <c r="E799" s="1422"/>
      <c r="F799" s="1391"/>
    </row>
    <row r="800" spans="1:6">
      <c r="A800" s="1374"/>
      <c r="B800" s="1375"/>
      <c r="C800" s="1376"/>
      <c r="D800" s="1421"/>
      <c r="E800" s="1422"/>
      <c r="F800" s="1391"/>
    </row>
    <row r="801" spans="1:6">
      <c r="A801" s="1374"/>
      <c r="B801" s="1375"/>
      <c r="C801" s="1376"/>
      <c r="D801" s="1421"/>
      <c r="E801" s="1422"/>
      <c r="F801" s="1391"/>
    </row>
    <row r="802" spans="1:6">
      <c r="A802" s="1374"/>
      <c r="B802" s="1375"/>
      <c r="C802" s="1376"/>
      <c r="D802" s="1421"/>
      <c r="E802" s="1422"/>
      <c r="F802" s="1391"/>
    </row>
    <row r="803" spans="1:6">
      <c r="A803" s="1374"/>
      <c r="B803" s="1375"/>
      <c r="C803" s="1376"/>
      <c r="D803" s="1421"/>
      <c r="E803" s="1422"/>
      <c r="F803" s="1391"/>
    </row>
    <row r="804" spans="1:6">
      <c r="A804" s="1374"/>
      <c r="B804" s="1375"/>
      <c r="C804" s="3"/>
      <c r="D804" s="3"/>
      <c r="E804" s="3"/>
      <c r="F804" s="3"/>
    </row>
    <row r="805" spans="1:6">
      <c r="A805" s="1374"/>
      <c r="B805" s="1375"/>
      <c r="C805" s="1376"/>
      <c r="D805" s="1421"/>
      <c r="E805" s="1422"/>
      <c r="F805" s="1391"/>
    </row>
    <row r="806" spans="1:6">
      <c r="A806" s="1374"/>
      <c r="B806" s="1375"/>
      <c r="C806" s="1376"/>
      <c r="D806" s="1421"/>
      <c r="E806" s="1422"/>
      <c r="F806" s="1391"/>
    </row>
    <row r="807" spans="1:6">
      <c r="A807" s="1374"/>
      <c r="B807" s="1375"/>
      <c r="C807" s="1376"/>
      <c r="D807" s="1421"/>
      <c r="E807" s="1422"/>
      <c r="F807" s="1391"/>
    </row>
    <row r="808" spans="1:6">
      <c r="A808" s="1374"/>
      <c r="B808" s="1375"/>
      <c r="C808" s="1376"/>
      <c r="D808" s="1421"/>
      <c r="E808" s="1422"/>
      <c r="F808" s="1391"/>
    </row>
    <row r="809" spans="1:6">
      <c r="A809" s="1398"/>
      <c r="B809" s="1375"/>
      <c r="C809" s="1376"/>
      <c r="D809" s="1421"/>
      <c r="E809" s="1422"/>
      <c r="F809" s="1391"/>
    </row>
    <row r="810" spans="1:6">
      <c r="A810" s="1374"/>
      <c r="B810" s="1375"/>
      <c r="C810" s="1376"/>
      <c r="D810" s="1421"/>
      <c r="E810" s="1422"/>
      <c r="F810" s="1391"/>
    </row>
    <row r="811" spans="1:6">
      <c r="A811" s="1374"/>
      <c r="B811" s="1375"/>
      <c r="C811" s="1376"/>
      <c r="D811" s="1421"/>
      <c r="E811" s="1422"/>
      <c r="F811" s="1422"/>
    </row>
    <row r="812" spans="1:6">
      <c r="A812" s="1374"/>
      <c r="B812" s="1375"/>
      <c r="C812" s="1376"/>
      <c r="D812" s="1421"/>
      <c r="E812" s="1422"/>
      <c r="F812" s="1422"/>
    </row>
    <row r="813" spans="1:6">
      <c r="A813" s="1374"/>
      <c r="B813" s="1375"/>
      <c r="C813" s="1376"/>
      <c r="D813" s="1421"/>
      <c r="E813" s="1422"/>
      <c r="F813" s="1391"/>
    </row>
    <row r="814" spans="1:6">
      <c r="A814" s="1374"/>
      <c r="B814" s="1375"/>
      <c r="C814" s="1376"/>
      <c r="D814" s="1421"/>
      <c r="E814" s="1422"/>
      <c r="F814" s="1391"/>
    </row>
    <row r="815" spans="1:6">
      <c r="A815" s="1374"/>
      <c r="B815" s="1375"/>
      <c r="C815" s="1376"/>
      <c r="D815" s="1421"/>
      <c r="E815" s="1422"/>
      <c r="F815" s="1422"/>
    </row>
    <row r="816" spans="1:6">
      <c r="A816" s="1374"/>
      <c r="B816" s="1375"/>
      <c r="C816" s="1376"/>
      <c r="D816" s="1421"/>
      <c r="E816" s="1414"/>
      <c r="F816" s="1391"/>
    </row>
    <row r="817" spans="1:6">
      <c r="A817" s="1374"/>
      <c r="B817" s="1375"/>
      <c r="C817" s="1376"/>
      <c r="D817" s="1421"/>
      <c r="E817" s="1414"/>
      <c r="F817" s="1414"/>
    </row>
    <row r="818" spans="1:6">
      <c r="A818" s="1374"/>
      <c r="B818" s="1375"/>
      <c r="C818" s="1376"/>
      <c r="D818" s="1421"/>
      <c r="E818" s="1414"/>
      <c r="F818" s="1414"/>
    </row>
    <row r="819" spans="1:6">
      <c r="A819" s="1374"/>
      <c r="B819" s="1375"/>
      <c r="C819" s="1376"/>
      <c r="D819" s="1421"/>
      <c r="E819" s="1414"/>
      <c r="F819" s="1391"/>
    </row>
    <row r="820" spans="1:6">
      <c r="A820" s="1398"/>
      <c r="B820" s="1375"/>
      <c r="C820" s="1376"/>
      <c r="D820" s="1421"/>
      <c r="E820" s="1414"/>
      <c r="F820" s="1391"/>
    </row>
    <row r="821" spans="1:6">
      <c r="A821" s="1398"/>
      <c r="B821" s="1375"/>
      <c r="C821" s="1376"/>
      <c r="D821" s="1421"/>
      <c r="E821" s="1414"/>
      <c r="F821" s="1414"/>
    </row>
    <row r="822" spans="1:6">
      <c r="A822" s="1374"/>
      <c r="B822" s="1375"/>
      <c r="C822" s="1376"/>
      <c r="D822" s="1421"/>
      <c r="E822" s="1377"/>
      <c r="F822" s="1391"/>
    </row>
    <row r="823" spans="1:6">
      <c r="A823" s="1374"/>
      <c r="B823" s="1375"/>
      <c r="C823" s="1376"/>
      <c r="D823" s="1421"/>
      <c r="E823" s="1377"/>
      <c r="F823" s="1391"/>
    </row>
    <row r="824" spans="1:6">
      <c r="A824" s="1374"/>
      <c r="B824" s="1375"/>
      <c r="C824" s="1376"/>
      <c r="D824" s="1421"/>
      <c r="E824" s="1377"/>
      <c r="F824" s="1391"/>
    </row>
    <row r="825" spans="1:6">
      <c r="A825" s="1374"/>
      <c r="B825" s="1375"/>
      <c r="C825" s="1376"/>
      <c r="D825" s="1421"/>
      <c r="E825" s="1377"/>
      <c r="F825" s="1391"/>
    </row>
    <row r="826" spans="1:6">
      <c r="A826" s="1374"/>
      <c r="B826" s="1375"/>
      <c r="C826" s="1376"/>
      <c r="D826" s="1421"/>
      <c r="E826" s="1377"/>
      <c r="F826" s="1391"/>
    </row>
    <row r="827" spans="1:6">
      <c r="A827" s="1374"/>
      <c r="B827" s="1423"/>
      <c r="C827" s="1376"/>
      <c r="D827" s="1421"/>
      <c r="E827" s="1377"/>
      <c r="F827" s="1391"/>
    </row>
    <row r="828" spans="1:6">
      <c r="A828" s="1374"/>
      <c r="B828" s="1423"/>
      <c r="C828" s="1376"/>
      <c r="D828" s="1421"/>
      <c r="E828" s="1377"/>
      <c r="F828" s="1391"/>
    </row>
    <row r="829" spans="1:6">
      <c r="A829" s="1374"/>
      <c r="B829" s="1424"/>
      <c r="C829" s="1425"/>
      <c r="D829" s="1426"/>
      <c r="E829" s="1427"/>
      <c r="F829" s="1428"/>
    </row>
    <row r="830" spans="1:6">
      <c r="A830" s="1374"/>
      <c r="B830" s="1424"/>
      <c r="C830" s="1425"/>
      <c r="D830" s="1426"/>
      <c r="E830" s="1427"/>
      <c r="F830" s="1428"/>
    </row>
    <row r="831" spans="1:6">
      <c r="A831" s="1429"/>
      <c r="B831" s="1424"/>
      <c r="C831" s="1425"/>
      <c r="D831" s="1426"/>
      <c r="E831" s="1427"/>
      <c r="F831" s="1428"/>
    </row>
    <row r="832" spans="1:6">
      <c r="A832" s="1429"/>
      <c r="B832" s="1424"/>
      <c r="C832" s="1425"/>
      <c r="D832" s="1426"/>
      <c r="E832" s="1427"/>
      <c r="F832" s="1428"/>
    </row>
    <row r="833" spans="1:6">
      <c r="A833" s="1374"/>
      <c r="B833" s="1375"/>
      <c r="C833" s="1376"/>
      <c r="D833" s="1421"/>
      <c r="E833" s="1414"/>
      <c r="F833" s="1414"/>
    </row>
    <row r="834" spans="1:6">
      <c r="A834" s="1393"/>
      <c r="B834" s="1381"/>
      <c r="C834" s="1394"/>
      <c r="D834" s="1396"/>
      <c r="E834" s="1414"/>
      <c r="F834" s="1397"/>
    </row>
    <row r="835" spans="1:6">
      <c r="A835" s="1399"/>
      <c r="B835" s="1400"/>
      <c r="C835" s="1401"/>
      <c r="D835" s="1402"/>
      <c r="E835" s="1403"/>
      <c r="F835" s="1403"/>
    </row>
  </sheetData>
  <sheetProtection algorithmName="SHA-512" hashValue="F35/JiXsIIsHDO34dXcCLDoyS8ppepYVXFBGJ9E9zFyZyRteCbPIQGlZnHyPSfNrja8OLzTadOX/tsWBQF/VUQ==" saltValue="PsypgLcDgl5oAJn7ud0Vhg==" spinCount="100000" sheet="1" objects="1" scenarios="1"/>
  <protectedRanges>
    <protectedRange sqref="E154:F154 F47 F49 E152:F152 E35:F39 E156:F157 E480:F481 E836:F65526 E208:F209 E253:F253 E40 E50:F104 E115:F116 E113:F113 E145:F145 E133:F143 E148:F148 E150:F150" name="Obseg5_11"/>
    <protectedRange sqref="E94:F94" name="Range1"/>
    <protectedRange sqref="E95:F95" name="Range1_2"/>
    <protectedRange sqref="F40:F46 F48" name="Obseg5_4_1_3"/>
    <protectedRange sqref="E206:F207" name="Obseg5_8_1"/>
    <protectedRange sqref="E222:E226 E251:F252 E210:F221" name="Obseg5_2_3"/>
    <protectedRange sqref="F222:F224 F226" name="Obseg5_4_1_3_2"/>
    <protectedRange sqref="E238:F238 E175:E177 E227:E237 E114 E106 E108:E112 E119:E121 E117 E144 E147 E149 E151 E153 E155 E158:E168 E170:E173 E179:E183 E239:E249 E185:E205" name="Obseg5_3_1"/>
    <protectedRange sqref="F237 F114 F106 F108:F112 F119:F121 F117 F144 F147 F149 F151 F153 F155 F158:F168 F170:F173 F179:F183 F175:F177 F225 F227:F235 F239:F249 F185:F205" name="Obseg5_4_2"/>
    <protectedRange sqref="E254:F254 E479:F479 E255:E257" name="Obseg5_6_2"/>
    <protectedRange sqref="F255:F257" name="Obseg5_4_1_5"/>
    <protectedRange sqref="E260:E262" name="Obseg5_1_3"/>
    <protectedRange sqref="F262" name="Obseg5_4_2_2"/>
    <protectedRange sqref="E426:F427 E309:F310 E424:E425 E311:E312 E402 E422:F423 E420:E421 E418:F419 E416:E417 E414:F415 E412:E413 E411:F411 E409:E410 E407:F408 E313:F313 E405:E406 E460:E462 E459:F459 E470:E471 E440:E441 E438:F439 E436:E437 E434:F435 E432:E433 E430:F431 E428:E429 E463:F463 E464:E465 E475:F475 E754 E442:F443 E628:E634 E637:E642 E644:E646 E726:E727 E457 E469:F469 E294:E304 E314:E318 E319:F319 E322:F322 E320:E321 E323:E327 E329:E333 E366:E400 E283:E284 E363 E305:F305 E306:E307 E337:E338 E340:E341 E343:E344 E286:E290 E403:F404 E456:F456 E454:E455 E452:F453 E450:E451 E449:F449 E447:E448 E446:F446 E444:E445 E476:E478 E690:F690 E522:F523 E685:F685 E660:E665 E719:E720 E654:E658 E673:E675 E714:F714 E648:E652 E677:E679 E730 E547:F547 E517:E518 E514:E515 E559:E562 E565 E568:E580 E667:E671 E681:E684 E687:E689 E692:E695 E697:E701 E703:E713 E716 E717:F717 E734 E489:E499 E501:E502 E505:E506 E511:E512 E520 E722:E723 E531:F531 E525:E527 E529:E530 E533:E535 E541:E543 E537:E539 E545:E546 E549:E550 E553:E555 E586:E588 E591:E597 E599:E607 E610:E614 E616:E618 E620:E626" name="Obseg5_1_3_3"/>
    <protectedRange sqref="F350:F351 F416:F417 F412:F413 F409:F410 F405:F406 F361:F402 F357:F358 F354:F355 F450:F451 F447:F448 F444:F445 F440:F441 F436:F437 F432:F433 F428:F429 F424:F425 F420:F421 F464:F465 F754 F454:F455 F667:F671 F660:F665 F673:F675 F677:F679 F681:F684 F719:F720 F726:F727 F457 F460:F462 F294:F304 F311:F312 F314:F318 F320:F321 F323:F327 F329:F333 F283:F284 F306:F307 F337:F338 F340:F341 F343:F344 F286:F290 F470:F471 F476:F478 F687:F689 F692:F695 F697:F701 F703:F713 F716 F517:F518 F559:F562 F565 F568:F580 F730 F734 F489:F499 F501:F502 F505:F506 F511:F512 F514:F515 F520 F722:F723 F525:F527 F529:F530 F533:F535 F541:F543 F537:F539 F545:F546 F549:F550 F553:F555 F586:F588 F591:F597 F599:F607 F610:F614 F616:F618 F620:F626 F628:F634 F637:F642 F644:F646 F648:F652 F654:F658" name="Obseg5_4_2_4"/>
    <protectedRange sqref="E739:F739 E835:F835" name="Obseg5"/>
    <protectedRange sqref="E835:F835" name="Range1_3"/>
    <protectedRange sqref="E737:F738 E482:F482 E483:E485 E735:E736" name="Obseg5_6"/>
    <protectedRange sqref="F483:F485 F735:F736" name="Obseg5_4_1_5_1"/>
    <protectedRange sqref="E740:F740 E833:F834" name="Obseg5_10"/>
    <protectedRange sqref="E741:E749" name="Obseg5_2_6_1"/>
    <protectedRange sqref="F741:F749" name="Obseg5_4_4_6_1"/>
    <protectedRange sqref="E751:F751 E750 E777:F777 E779:F779 E778 E783:F784 E811:F812 E815:F815 E752:E753 E755:E757 E759 E780:E782 E813:E814 E763 E767 E771 E785:E794 E796:E803 E805:E810 E775" name="Obseg5_3_1_2"/>
    <protectedRange sqref="F750 F778 F805:F810 F752:F753 F819:F820 F755:F757 F780:F782 F813:F814 F763:F764 F759:F760 F767:F768 F771:F772 F785:F794 F796:F803 F816 F774:F776 F822:F832" name="Obseg5_4_6_1"/>
    <protectedRange sqref="E821:F821 E822:E832 E819:E820 E817:F818 E816" name="Obseg5_5_1_2"/>
    <protectedRange sqref="E1:F34" name="Obseg5_11_1"/>
  </protectedRanges>
  <phoneticPr fontId="31" type="noConversion"/>
  <pageMargins left="0.70866141732283472" right="0.19685039370078741" top="0.59055118110236227" bottom="0.59055118110236227" header="0.27559055118110237" footer="0.27559055118110237"/>
  <pageSetup paperSize="9" scale="98" fitToHeight="9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F58D9-63F8-4F72-981B-8B06C378920F}">
  <sheetPr>
    <pageSetUpPr fitToPage="1"/>
  </sheetPr>
  <dimension ref="A1:Y183"/>
  <sheetViews>
    <sheetView view="pageBreakPreview" zoomScaleNormal="70" zoomScaleSheetLayoutView="100" workbookViewId="0">
      <selection activeCell="W9" sqref="W9"/>
    </sheetView>
  </sheetViews>
  <sheetFormatPr defaultRowHeight="12.75"/>
  <cols>
    <col min="1" max="1" width="4.85546875" style="623" customWidth="1"/>
    <col min="2" max="2" width="7.85546875" style="623" customWidth="1"/>
    <col min="3" max="3" width="5.42578125" style="623" bestFit="1" customWidth="1"/>
    <col min="4" max="4" width="7.140625" style="623" bestFit="1" customWidth="1"/>
    <col min="5" max="5" width="9" style="623" bestFit="1" customWidth="1"/>
    <col min="6" max="6" width="10.7109375" style="623" customWidth="1"/>
    <col min="7" max="7" width="11.85546875" style="623" customWidth="1"/>
    <col min="8" max="8" width="9.7109375" style="623" customWidth="1"/>
    <col min="9" max="10" width="7.7109375" style="623" bestFit="1" customWidth="1"/>
    <col min="11" max="11" width="6.140625" style="623" bestFit="1" customWidth="1"/>
    <col min="12" max="15" width="9.140625" style="623"/>
    <col min="16" max="17" width="9" style="623" bestFit="1" customWidth="1"/>
    <col min="18" max="18" width="8.5703125" style="623" bestFit="1" customWidth="1"/>
    <col min="19" max="19" width="8.42578125" style="623" bestFit="1" customWidth="1"/>
    <col min="20" max="20" width="9.28515625" style="623" customWidth="1"/>
    <col min="21" max="21" width="13.42578125" style="623" customWidth="1"/>
    <col min="22" max="22" width="9.28515625" style="1369" customWidth="1"/>
    <col min="23" max="23" width="8.28515625" style="623" customWidth="1"/>
    <col min="24" max="24" width="10" style="623" customWidth="1"/>
    <col min="25" max="25" width="9.85546875" style="623" bestFit="1" customWidth="1"/>
    <col min="26" max="16384" width="9.140625" style="623"/>
  </cols>
  <sheetData>
    <row r="1" spans="1:25">
      <c r="C1" s="624"/>
    </row>
    <row r="2" spans="1:25">
      <c r="C2" s="624"/>
    </row>
    <row r="3" spans="1:25">
      <c r="C3" s="624"/>
    </row>
    <row r="4" spans="1:25">
      <c r="C4" s="624"/>
    </row>
    <row r="5" spans="1:25">
      <c r="C5" s="624"/>
    </row>
    <row r="6" spans="1:25">
      <c r="C6" s="624"/>
    </row>
    <row r="7" spans="1:25">
      <c r="C7" s="624"/>
    </row>
    <row r="8" spans="1:25" ht="15" customHeight="1">
      <c r="C8" s="624"/>
      <c r="W8" s="1568" t="s">
        <v>4247</v>
      </c>
      <c r="X8" s="1568"/>
      <c r="Y8" s="1568"/>
    </row>
    <row r="9" spans="1:25" ht="14.25">
      <c r="C9" s="624"/>
      <c r="X9" s="1370"/>
      <c r="Y9" s="1370"/>
    </row>
    <row r="10" spans="1:25" ht="102">
      <c r="A10" s="1587" t="s">
        <v>3587</v>
      </c>
      <c r="B10" s="1587"/>
      <c r="C10" s="1587"/>
      <c r="D10" s="1587"/>
      <c r="E10" s="1041" t="s">
        <v>3588</v>
      </c>
      <c r="F10" s="1041" t="s">
        <v>3589</v>
      </c>
      <c r="G10" s="1041" t="s">
        <v>3590</v>
      </c>
      <c r="H10" s="1041" t="s">
        <v>3591</v>
      </c>
      <c r="I10" s="1041" t="s">
        <v>3592</v>
      </c>
      <c r="J10" s="1041" t="s">
        <v>3593</v>
      </c>
      <c r="K10" s="1041" t="s">
        <v>3594</v>
      </c>
      <c r="L10" s="1041" t="s">
        <v>3595</v>
      </c>
      <c r="M10" s="1041" t="s">
        <v>3596</v>
      </c>
      <c r="N10" s="1041" t="s">
        <v>3597</v>
      </c>
      <c r="O10" s="1041" t="s">
        <v>3598</v>
      </c>
      <c r="P10" s="1041" t="s">
        <v>3599</v>
      </c>
      <c r="Q10" s="1041" t="s">
        <v>3600</v>
      </c>
      <c r="R10" s="1041" t="s">
        <v>3601</v>
      </c>
      <c r="S10" s="1041" t="s">
        <v>3602</v>
      </c>
      <c r="T10" s="1041" t="s">
        <v>3603</v>
      </c>
      <c r="U10" s="485" t="s">
        <v>4070</v>
      </c>
      <c r="V10" s="44" t="s">
        <v>3567</v>
      </c>
      <c r="W10" s="43" t="s">
        <v>3566</v>
      </c>
      <c r="X10" s="45" t="s">
        <v>3568</v>
      </c>
      <c r="Y10" s="45" t="s">
        <v>3575</v>
      </c>
    </row>
    <row r="11" spans="1:25">
      <c r="A11" s="1042"/>
      <c r="B11" s="1588" t="s">
        <v>168</v>
      </c>
      <c r="C11" s="1588"/>
      <c r="D11" s="1588"/>
      <c r="E11" s="1060"/>
      <c r="F11" s="1060"/>
      <c r="G11" s="1043" t="s">
        <v>3604</v>
      </c>
      <c r="H11" s="1044"/>
      <c r="I11" s="1065"/>
      <c r="J11" s="1065"/>
      <c r="K11" s="1065"/>
      <c r="L11" s="1060"/>
      <c r="M11" s="1060"/>
      <c r="N11" s="1060"/>
      <c r="O11" s="1060"/>
      <c r="P11" s="1060"/>
      <c r="Q11" s="1060"/>
      <c r="R11" s="1060"/>
      <c r="S11" s="1060"/>
      <c r="T11" s="1060"/>
      <c r="U11" s="1060"/>
      <c r="V11" s="1066"/>
      <c r="W11" s="1066"/>
      <c r="X11" s="1067"/>
      <c r="Y11" s="1067">
        <f>SUM(Y12:Y31)</f>
        <v>0</v>
      </c>
    </row>
    <row r="12" spans="1:25" ht="357">
      <c r="A12" s="1045"/>
      <c r="B12" s="1046"/>
      <c r="C12" s="1589" t="s">
        <v>3605</v>
      </c>
      <c r="D12" s="1589"/>
      <c r="E12" s="1047">
        <v>132954</v>
      </c>
      <c r="F12" s="1049" t="s">
        <v>3606</v>
      </c>
      <c r="G12" s="1047" t="s">
        <v>3607</v>
      </c>
      <c r="H12" s="1047" t="s">
        <v>3608</v>
      </c>
      <c r="I12" s="1068">
        <v>400</v>
      </c>
      <c r="J12" s="1068">
        <v>400</v>
      </c>
      <c r="K12" s="1068">
        <v>900</v>
      </c>
      <c r="L12" s="1047"/>
      <c r="M12" s="1047"/>
      <c r="N12" s="1047"/>
      <c r="O12" s="1047"/>
      <c r="P12" s="1047"/>
      <c r="Q12" s="1047"/>
      <c r="R12" s="1049" t="s">
        <v>3609</v>
      </c>
      <c r="S12" s="1049" t="s">
        <v>3609</v>
      </c>
      <c r="T12" s="1049" t="s">
        <v>3610</v>
      </c>
      <c r="U12" s="1276"/>
      <c r="V12" s="1069" t="s">
        <v>296</v>
      </c>
      <c r="W12" s="1069">
        <v>1</v>
      </c>
      <c r="X12" s="1070">
        <v>0</v>
      </c>
      <c r="Y12" s="1071">
        <f>X12*W12</f>
        <v>0</v>
      </c>
    </row>
    <row r="13" spans="1:25" ht="409.5">
      <c r="A13" s="1048"/>
      <c r="B13" s="1046"/>
      <c r="C13" s="1589" t="s">
        <v>3611</v>
      </c>
      <c r="D13" s="1589"/>
      <c r="E13" s="1047">
        <v>710419</v>
      </c>
      <c r="F13" s="1049" t="s">
        <v>3612</v>
      </c>
      <c r="G13" s="1047" t="s">
        <v>3613</v>
      </c>
      <c r="H13" s="1047" t="s">
        <v>3614</v>
      </c>
      <c r="I13" s="1068">
        <v>2153</v>
      </c>
      <c r="J13" s="1068">
        <v>700</v>
      </c>
      <c r="K13" s="1068">
        <v>950</v>
      </c>
      <c r="L13" s="1049" t="s">
        <v>3615</v>
      </c>
      <c r="M13" s="1049" t="s">
        <v>3615</v>
      </c>
      <c r="N13" s="1047"/>
      <c r="O13" s="1047"/>
      <c r="P13" s="1047"/>
      <c r="Q13" s="1047"/>
      <c r="R13" s="1047"/>
      <c r="S13" s="1047"/>
      <c r="T13" s="1047"/>
      <c r="U13" s="1277"/>
      <c r="V13" s="1069" t="s">
        <v>296</v>
      </c>
      <c r="W13" s="1072">
        <v>1</v>
      </c>
      <c r="X13" s="1070">
        <v>0</v>
      </c>
      <c r="Y13" s="1071">
        <f t="shared" ref="Y13:Y31" si="0">X13*W13</f>
        <v>0</v>
      </c>
    </row>
    <row r="14" spans="1:25" ht="409.5">
      <c r="A14" s="1048"/>
      <c r="B14" s="1046"/>
      <c r="C14" s="1589" t="s">
        <v>3616</v>
      </c>
      <c r="D14" s="1589"/>
      <c r="E14" s="1047">
        <v>133239</v>
      </c>
      <c r="F14" s="1049" t="s">
        <v>3617</v>
      </c>
      <c r="G14" s="1047" t="s">
        <v>3618</v>
      </c>
      <c r="H14" s="1047" t="s">
        <v>3619</v>
      </c>
      <c r="I14" s="1068">
        <v>2600</v>
      </c>
      <c r="J14" s="1068">
        <v>700</v>
      </c>
      <c r="K14" s="1068">
        <v>1000</v>
      </c>
      <c r="L14" s="1047"/>
      <c r="M14" s="1047"/>
      <c r="N14" s="1047"/>
      <c r="O14" s="1047"/>
      <c r="P14" s="1047"/>
      <c r="Q14" s="1047"/>
      <c r="R14" s="1047"/>
      <c r="S14" s="1047"/>
      <c r="T14" s="1047"/>
      <c r="U14" s="1277"/>
      <c r="V14" s="1069" t="s">
        <v>296</v>
      </c>
      <c r="W14" s="1072">
        <v>1</v>
      </c>
      <c r="X14" s="1070">
        <v>0</v>
      </c>
      <c r="Y14" s="1071">
        <f t="shared" si="0"/>
        <v>0</v>
      </c>
    </row>
    <row r="15" spans="1:25" ht="51">
      <c r="A15" s="1048"/>
      <c r="B15" s="1046"/>
      <c r="C15" s="1046"/>
      <c r="D15" s="1049" t="s">
        <v>3620</v>
      </c>
      <c r="E15" s="1047">
        <v>855366</v>
      </c>
      <c r="F15" s="1049" t="s">
        <v>3621</v>
      </c>
      <c r="G15" s="1047" t="s">
        <v>3622</v>
      </c>
      <c r="H15" s="1047"/>
      <c r="I15" s="1068">
        <v>2480</v>
      </c>
      <c r="J15" s="1068">
        <v>540</v>
      </c>
      <c r="K15" s="1068">
        <v>40</v>
      </c>
      <c r="L15" s="1047"/>
      <c r="M15" s="1047"/>
      <c r="N15" s="1047"/>
      <c r="O15" s="1047"/>
      <c r="P15" s="1047"/>
      <c r="Q15" s="1047"/>
      <c r="R15" s="1047"/>
      <c r="S15" s="1047"/>
      <c r="T15" s="1047"/>
      <c r="U15" s="1277"/>
      <c r="V15" s="1069" t="s">
        <v>296</v>
      </c>
      <c r="W15" s="1072">
        <v>1</v>
      </c>
      <c r="X15" s="1070">
        <v>0</v>
      </c>
      <c r="Y15" s="1071">
        <f t="shared" si="0"/>
        <v>0</v>
      </c>
    </row>
    <row r="16" spans="1:25" ht="38.25">
      <c r="A16" s="1048"/>
      <c r="B16" s="1046"/>
      <c r="C16" s="1050"/>
      <c r="D16" s="1049" t="s">
        <v>3623</v>
      </c>
      <c r="E16" s="1047">
        <v>855281</v>
      </c>
      <c r="F16" s="1049" t="s">
        <v>3624</v>
      </c>
      <c r="G16" s="1047" t="s">
        <v>3625</v>
      </c>
      <c r="H16" s="1047"/>
      <c r="I16" s="1068">
        <v>600</v>
      </c>
      <c r="J16" s="1068">
        <v>600</v>
      </c>
      <c r="K16" s="1068">
        <v>100</v>
      </c>
      <c r="L16" s="1047"/>
      <c r="M16" s="1047"/>
      <c r="N16" s="1047"/>
      <c r="O16" s="1047"/>
      <c r="P16" s="1047"/>
      <c r="Q16" s="1047"/>
      <c r="R16" s="1047"/>
      <c r="S16" s="1047"/>
      <c r="T16" s="1047"/>
      <c r="U16" s="1277"/>
      <c r="V16" s="1069" t="s">
        <v>296</v>
      </c>
      <c r="W16" s="1072">
        <v>1</v>
      </c>
      <c r="X16" s="1070">
        <v>0</v>
      </c>
      <c r="Y16" s="1071">
        <f t="shared" si="0"/>
        <v>0</v>
      </c>
    </row>
    <row r="17" spans="1:25" ht="409.5">
      <c r="A17" s="1048"/>
      <c r="B17" s="1046"/>
      <c r="C17" s="1589" t="s">
        <v>3626</v>
      </c>
      <c r="D17" s="1589"/>
      <c r="E17" s="1047">
        <v>132763</v>
      </c>
      <c r="F17" s="1049" t="s">
        <v>3627</v>
      </c>
      <c r="G17" s="1047" t="s">
        <v>3628</v>
      </c>
      <c r="H17" s="1047" t="s">
        <v>3629</v>
      </c>
      <c r="I17" s="1068">
        <v>1800</v>
      </c>
      <c r="J17" s="1068">
        <v>700</v>
      </c>
      <c r="K17" s="1068">
        <v>1000</v>
      </c>
      <c r="L17" s="1047"/>
      <c r="M17" s="1047"/>
      <c r="N17" s="1047"/>
      <c r="O17" s="1047"/>
      <c r="P17" s="1047"/>
      <c r="Q17" s="1047"/>
      <c r="R17" s="1047"/>
      <c r="S17" s="1047"/>
      <c r="T17" s="1049" t="s">
        <v>3610</v>
      </c>
      <c r="U17" s="1276"/>
      <c r="V17" s="1069" t="s">
        <v>296</v>
      </c>
      <c r="W17" s="1069">
        <v>1</v>
      </c>
      <c r="X17" s="1070">
        <v>0</v>
      </c>
      <c r="Y17" s="1071">
        <f t="shared" si="0"/>
        <v>0</v>
      </c>
    </row>
    <row r="18" spans="1:25" ht="63.75">
      <c r="A18" s="1048"/>
      <c r="B18" s="1046"/>
      <c r="C18" s="1046"/>
      <c r="D18" s="1049" t="s">
        <v>3630</v>
      </c>
      <c r="E18" s="1047">
        <v>855306</v>
      </c>
      <c r="F18" s="1049" t="s">
        <v>3631</v>
      </c>
      <c r="G18" s="1047" t="s">
        <v>3632</v>
      </c>
      <c r="H18" s="1047"/>
      <c r="I18" s="1068">
        <v>190</v>
      </c>
      <c r="J18" s="1068">
        <v>190</v>
      </c>
      <c r="K18" s="1068">
        <v>90</v>
      </c>
      <c r="L18" s="1047"/>
      <c r="M18" s="1047"/>
      <c r="N18" s="1047"/>
      <c r="O18" s="1047"/>
      <c r="P18" s="1047"/>
      <c r="Q18" s="1047"/>
      <c r="R18" s="1047"/>
      <c r="S18" s="1047"/>
      <c r="T18" s="1047"/>
      <c r="U18" s="1277"/>
      <c r="V18" s="1069" t="s">
        <v>296</v>
      </c>
      <c r="W18" s="1072">
        <v>1</v>
      </c>
      <c r="X18" s="1070">
        <v>0</v>
      </c>
      <c r="Y18" s="1071">
        <f t="shared" si="0"/>
        <v>0</v>
      </c>
    </row>
    <row r="19" spans="1:25" ht="38.25">
      <c r="A19" s="1048"/>
      <c r="B19" s="1046"/>
      <c r="C19" s="1046"/>
      <c r="D19" s="1049" t="s">
        <v>3633</v>
      </c>
      <c r="E19" s="1047">
        <v>855148</v>
      </c>
      <c r="F19" s="1049" t="s">
        <v>3634</v>
      </c>
      <c r="G19" s="1047" t="s">
        <v>3635</v>
      </c>
      <c r="H19" s="1047"/>
      <c r="I19" s="1068">
        <v>1680</v>
      </c>
      <c r="J19" s="1068">
        <v>540</v>
      </c>
      <c r="K19" s="1068">
        <v>40</v>
      </c>
      <c r="L19" s="1047"/>
      <c r="M19" s="1047"/>
      <c r="N19" s="1047"/>
      <c r="O19" s="1047"/>
      <c r="P19" s="1047"/>
      <c r="Q19" s="1047"/>
      <c r="R19" s="1047"/>
      <c r="S19" s="1047"/>
      <c r="T19" s="1047"/>
      <c r="U19" s="1277"/>
      <c r="V19" s="1069" t="s">
        <v>296</v>
      </c>
      <c r="W19" s="1072">
        <v>1</v>
      </c>
      <c r="X19" s="1070">
        <v>0</v>
      </c>
      <c r="Y19" s="1071">
        <f t="shared" si="0"/>
        <v>0</v>
      </c>
    </row>
    <row r="20" spans="1:25" ht="165.75">
      <c r="A20" s="1048"/>
      <c r="B20" s="1046"/>
      <c r="C20" s="1050"/>
      <c r="D20" s="1049" t="s">
        <v>3636</v>
      </c>
      <c r="E20" s="1047">
        <v>855322</v>
      </c>
      <c r="F20" s="1049" t="s">
        <v>3637</v>
      </c>
      <c r="G20" s="1047" t="s">
        <v>3638</v>
      </c>
      <c r="H20" s="1047" t="s">
        <v>3639</v>
      </c>
      <c r="I20" s="1068">
        <v>600</v>
      </c>
      <c r="J20" s="1068">
        <v>390</v>
      </c>
      <c r="K20" s="1068">
        <v>700</v>
      </c>
      <c r="L20" s="1047"/>
      <c r="M20" s="1047"/>
      <c r="N20" s="1047"/>
      <c r="O20" s="1047"/>
      <c r="P20" s="1047"/>
      <c r="Q20" s="1047"/>
      <c r="R20" s="1049" t="s">
        <v>3609</v>
      </c>
      <c r="S20" s="1049" t="s">
        <v>3609</v>
      </c>
      <c r="T20" s="1047"/>
      <c r="U20" s="1277"/>
      <c r="V20" s="1069" t="s">
        <v>296</v>
      </c>
      <c r="W20" s="1072">
        <v>1</v>
      </c>
      <c r="X20" s="1070">
        <v>0</v>
      </c>
      <c r="Y20" s="1071">
        <f t="shared" si="0"/>
        <v>0</v>
      </c>
    </row>
    <row r="21" spans="1:25" ht="395.25">
      <c r="A21" s="1048"/>
      <c r="B21" s="1046"/>
      <c r="C21" s="1589" t="s">
        <v>3640</v>
      </c>
      <c r="D21" s="1589"/>
      <c r="E21" s="1047">
        <v>601131</v>
      </c>
      <c r="F21" s="1049" t="s">
        <v>3641</v>
      </c>
      <c r="G21" s="1047" t="s">
        <v>3642</v>
      </c>
      <c r="H21" s="1047" t="s">
        <v>3643</v>
      </c>
      <c r="I21" s="1068">
        <v>620</v>
      </c>
      <c r="J21" s="1068">
        <v>510</v>
      </c>
      <c r="K21" s="1068">
        <v>450</v>
      </c>
      <c r="L21" s="1049" t="s">
        <v>3644</v>
      </c>
      <c r="M21" s="1049" t="s">
        <v>3644</v>
      </c>
      <c r="N21" s="1047"/>
      <c r="O21" s="1047"/>
      <c r="P21" s="1047"/>
      <c r="Q21" s="1047"/>
      <c r="R21" s="1047"/>
      <c r="S21" s="1047"/>
      <c r="T21" s="1047"/>
      <c r="U21" s="1277"/>
      <c r="V21" s="1069" t="s">
        <v>296</v>
      </c>
      <c r="W21" s="1072">
        <v>1</v>
      </c>
      <c r="X21" s="1070">
        <v>0</v>
      </c>
      <c r="Y21" s="1071">
        <f t="shared" si="0"/>
        <v>0</v>
      </c>
    </row>
    <row r="22" spans="1:25" ht="409.5">
      <c r="A22" s="1048"/>
      <c r="B22" s="1046"/>
      <c r="C22" s="1589" t="s">
        <v>3645</v>
      </c>
      <c r="D22" s="1589"/>
      <c r="E22" s="1047">
        <v>132834</v>
      </c>
      <c r="F22" s="1049" t="s">
        <v>3646</v>
      </c>
      <c r="G22" s="1047" t="s">
        <v>3647</v>
      </c>
      <c r="H22" s="1047" t="s">
        <v>3648</v>
      </c>
      <c r="I22" s="1068">
        <v>1800</v>
      </c>
      <c r="J22" s="1068">
        <v>400</v>
      </c>
      <c r="K22" s="1068">
        <v>650</v>
      </c>
      <c r="L22" s="1047"/>
      <c r="M22" s="1047"/>
      <c r="N22" s="1047"/>
      <c r="O22" s="1047"/>
      <c r="P22" s="1047"/>
      <c r="Q22" s="1047"/>
      <c r="R22" s="1047"/>
      <c r="S22" s="1047"/>
      <c r="T22" s="1047"/>
      <c r="U22" s="1277"/>
      <c r="V22" s="1069" t="s">
        <v>296</v>
      </c>
      <c r="W22" s="1072">
        <v>1</v>
      </c>
      <c r="X22" s="1070">
        <v>0</v>
      </c>
      <c r="Y22" s="1071">
        <f t="shared" si="0"/>
        <v>0</v>
      </c>
    </row>
    <row r="23" spans="1:25" ht="89.25">
      <c r="A23" s="1048"/>
      <c r="B23" s="1046"/>
      <c r="C23" s="1589" t="s">
        <v>3649</v>
      </c>
      <c r="D23" s="1589"/>
      <c r="E23" s="1047">
        <v>132927</v>
      </c>
      <c r="F23" s="1049" t="s">
        <v>3650</v>
      </c>
      <c r="G23" s="1047" t="s">
        <v>3651</v>
      </c>
      <c r="H23" s="1047" t="s">
        <v>3652</v>
      </c>
      <c r="I23" s="1068">
        <v>450</v>
      </c>
      <c r="J23" s="1068">
        <v>550</v>
      </c>
      <c r="K23" s="1068">
        <v>685</v>
      </c>
      <c r="L23" s="1047"/>
      <c r="M23" s="1047"/>
      <c r="N23" s="1047"/>
      <c r="O23" s="1047"/>
      <c r="P23" s="1047"/>
      <c r="Q23" s="1047"/>
      <c r="R23" s="1047"/>
      <c r="S23" s="1047"/>
      <c r="T23" s="1047"/>
      <c r="U23" s="1277"/>
      <c r="V23" s="1069" t="s">
        <v>296</v>
      </c>
      <c r="W23" s="1072">
        <v>1</v>
      </c>
      <c r="X23" s="1070">
        <v>0</v>
      </c>
      <c r="Y23" s="1071">
        <f t="shared" si="0"/>
        <v>0</v>
      </c>
    </row>
    <row r="24" spans="1:25" ht="409.5">
      <c r="A24" s="511"/>
      <c r="B24" s="1051"/>
      <c r="C24" s="1590" t="s">
        <v>3653</v>
      </c>
      <c r="D24" s="1590"/>
      <c r="E24" s="1052">
        <v>600364</v>
      </c>
      <c r="F24" s="1054" t="s">
        <v>3654</v>
      </c>
      <c r="G24" s="1052" t="s">
        <v>3655</v>
      </c>
      <c r="H24" s="1052" t="s">
        <v>3656</v>
      </c>
      <c r="I24" s="1073">
        <v>138</v>
      </c>
      <c r="J24" s="1073">
        <v>120</v>
      </c>
      <c r="K24" s="1073">
        <v>765</v>
      </c>
      <c r="L24" s="1054" t="s">
        <v>3657</v>
      </c>
      <c r="M24" s="1054" t="s">
        <v>3657</v>
      </c>
      <c r="N24" s="1052"/>
      <c r="O24" s="1052"/>
      <c r="P24" s="1052"/>
      <c r="Q24" s="1052"/>
      <c r="R24" s="1052"/>
      <c r="S24" s="1052"/>
      <c r="T24" s="1052"/>
      <c r="U24" s="1278"/>
      <c r="V24" s="1069" t="s">
        <v>296</v>
      </c>
      <c r="W24" s="1074">
        <v>1</v>
      </c>
      <c r="X24" s="1075">
        <v>0</v>
      </c>
      <c r="Y24" s="1071">
        <f t="shared" si="0"/>
        <v>0</v>
      </c>
    </row>
    <row r="25" spans="1:25" ht="63.75">
      <c r="A25" s="511"/>
      <c r="B25" s="1051"/>
      <c r="C25" s="1053"/>
      <c r="D25" s="1054" t="s">
        <v>3658</v>
      </c>
      <c r="E25" s="1052">
        <v>650108</v>
      </c>
      <c r="F25" s="1054" t="s">
        <v>3659</v>
      </c>
      <c r="G25" s="1052" t="s">
        <v>3660</v>
      </c>
      <c r="H25" s="1052"/>
      <c r="I25" s="1073">
        <v>120</v>
      </c>
      <c r="J25" s="1073">
        <v>120</v>
      </c>
      <c r="K25" s="1073">
        <v>468</v>
      </c>
      <c r="L25" s="1052"/>
      <c r="M25" s="1052"/>
      <c r="N25" s="1052"/>
      <c r="O25" s="1052"/>
      <c r="P25" s="1052"/>
      <c r="Q25" s="1052"/>
      <c r="R25" s="1052"/>
      <c r="S25" s="1052"/>
      <c r="T25" s="1052"/>
      <c r="U25" s="1278"/>
      <c r="V25" s="1069" t="s">
        <v>296</v>
      </c>
      <c r="W25" s="1074">
        <v>1</v>
      </c>
      <c r="X25" s="1075">
        <v>0</v>
      </c>
      <c r="Y25" s="1071">
        <f t="shared" si="0"/>
        <v>0</v>
      </c>
    </row>
    <row r="26" spans="1:25" ht="38.25">
      <c r="A26" s="511"/>
      <c r="B26" s="1051"/>
      <c r="C26" s="1590" t="s">
        <v>3661</v>
      </c>
      <c r="D26" s="1590"/>
      <c r="E26" s="1054" t="s">
        <v>3662</v>
      </c>
      <c r="F26" s="1054" t="s">
        <v>3663</v>
      </c>
      <c r="G26" s="1052" t="s">
        <v>3664</v>
      </c>
      <c r="H26" s="1052"/>
      <c r="I26" s="1073">
        <v>253</v>
      </c>
      <c r="J26" s="1073">
        <v>248</v>
      </c>
      <c r="K26" s="1073">
        <v>132</v>
      </c>
      <c r="L26" s="1054" t="s">
        <v>3665</v>
      </c>
      <c r="M26" s="1054" t="s">
        <v>3665</v>
      </c>
      <c r="N26" s="1052"/>
      <c r="O26" s="1052"/>
      <c r="P26" s="1052"/>
      <c r="Q26" s="1052"/>
      <c r="R26" s="1052"/>
      <c r="S26" s="1052"/>
      <c r="T26" s="1052"/>
      <c r="U26" s="1278"/>
      <c r="V26" s="1069" t="s">
        <v>296</v>
      </c>
      <c r="W26" s="1074">
        <v>1</v>
      </c>
      <c r="X26" s="1075">
        <v>0</v>
      </c>
      <c r="Y26" s="1071">
        <f t="shared" si="0"/>
        <v>0</v>
      </c>
    </row>
    <row r="27" spans="1:25" ht="409.5">
      <c r="A27" s="1048"/>
      <c r="B27" s="1046"/>
      <c r="C27" s="1589" t="s">
        <v>3666</v>
      </c>
      <c r="D27" s="1589"/>
      <c r="E27" s="1047">
        <v>602168</v>
      </c>
      <c r="F27" s="1049" t="s">
        <v>3667</v>
      </c>
      <c r="G27" s="1047" t="s">
        <v>3668</v>
      </c>
      <c r="H27" s="1047" t="s">
        <v>3669</v>
      </c>
      <c r="I27" s="1068">
        <v>628</v>
      </c>
      <c r="J27" s="1068">
        <v>1556</v>
      </c>
      <c r="K27" s="1068">
        <v>1122</v>
      </c>
      <c r="L27" s="1047"/>
      <c r="M27" s="1047"/>
      <c r="N27" s="1049">
        <v>44682</v>
      </c>
      <c r="O27" s="1049">
        <v>44682</v>
      </c>
      <c r="P27" s="1047"/>
      <c r="Q27" s="1047"/>
      <c r="R27" s="1047"/>
      <c r="S27" s="1047"/>
      <c r="T27" s="1047"/>
      <c r="U27" s="1277"/>
      <c r="V27" s="1069" t="s">
        <v>296</v>
      </c>
      <c r="W27" s="1072">
        <v>1</v>
      </c>
      <c r="X27" s="1070">
        <v>0</v>
      </c>
      <c r="Y27" s="1071">
        <f t="shared" si="0"/>
        <v>0</v>
      </c>
    </row>
    <row r="28" spans="1:25" ht="51">
      <c r="A28" s="1048"/>
      <c r="B28" s="1046"/>
      <c r="C28" s="1046"/>
      <c r="D28" s="1049" t="s">
        <v>3670</v>
      </c>
      <c r="E28" s="1047">
        <v>650172</v>
      </c>
      <c r="F28" s="1049" t="s">
        <v>3671</v>
      </c>
      <c r="G28" s="1047" t="s">
        <v>3672</v>
      </c>
      <c r="H28" s="1047"/>
      <c r="I28" s="1068">
        <v>205</v>
      </c>
      <c r="J28" s="1068">
        <v>205</v>
      </c>
      <c r="K28" s="1068">
        <v>180</v>
      </c>
      <c r="L28" s="1047"/>
      <c r="M28" s="1047"/>
      <c r="N28" s="1047"/>
      <c r="O28" s="1047"/>
      <c r="P28" s="1047"/>
      <c r="Q28" s="1047"/>
      <c r="R28" s="1047"/>
      <c r="S28" s="1047"/>
      <c r="T28" s="1047"/>
      <c r="U28" s="1277"/>
      <c r="V28" s="1069" t="s">
        <v>296</v>
      </c>
      <c r="W28" s="1072">
        <v>1</v>
      </c>
      <c r="X28" s="1070">
        <v>0</v>
      </c>
      <c r="Y28" s="1071">
        <f t="shared" si="0"/>
        <v>0</v>
      </c>
    </row>
    <row r="29" spans="1:25" ht="51">
      <c r="A29" s="1048"/>
      <c r="B29" s="1046"/>
      <c r="C29" s="1046"/>
      <c r="D29" s="1049" t="s">
        <v>3673</v>
      </c>
      <c r="E29" s="1047">
        <v>650177</v>
      </c>
      <c r="F29" s="1049" t="s">
        <v>3674</v>
      </c>
      <c r="G29" s="1047" t="s">
        <v>3675</v>
      </c>
      <c r="H29" s="1047"/>
      <c r="I29" s="1068">
        <v>205</v>
      </c>
      <c r="J29" s="1068">
        <v>205</v>
      </c>
      <c r="K29" s="1068">
        <v>180</v>
      </c>
      <c r="L29" s="1047"/>
      <c r="M29" s="1047"/>
      <c r="N29" s="1047"/>
      <c r="O29" s="1047"/>
      <c r="P29" s="1047"/>
      <c r="Q29" s="1047"/>
      <c r="R29" s="1047"/>
      <c r="S29" s="1047"/>
      <c r="T29" s="1047"/>
      <c r="U29" s="1277"/>
      <c r="V29" s="1069" t="s">
        <v>296</v>
      </c>
      <c r="W29" s="1072">
        <v>1</v>
      </c>
      <c r="X29" s="1070">
        <v>0</v>
      </c>
      <c r="Y29" s="1071">
        <f t="shared" si="0"/>
        <v>0</v>
      </c>
    </row>
    <row r="30" spans="1:25" ht="51">
      <c r="A30" s="1048"/>
      <c r="B30" s="1046"/>
      <c r="C30" s="1050"/>
      <c r="D30" s="1049" t="s">
        <v>3676</v>
      </c>
      <c r="E30" s="1047">
        <v>650175</v>
      </c>
      <c r="F30" s="1049" t="s">
        <v>3677</v>
      </c>
      <c r="G30" s="1047" t="s">
        <v>3678</v>
      </c>
      <c r="H30" s="1047"/>
      <c r="I30" s="1068">
        <v>162</v>
      </c>
      <c r="J30" s="1068">
        <v>460</v>
      </c>
      <c r="K30" s="1068">
        <v>162</v>
      </c>
      <c r="L30" s="1047"/>
      <c r="M30" s="1047"/>
      <c r="N30" s="1047"/>
      <c r="O30" s="1047"/>
      <c r="P30" s="1047"/>
      <c r="Q30" s="1047"/>
      <c r="R30" s="1047"/>
      <c r="S30" s="1047"/>
      <c r="T30" s="1047"/>
      <c r="U30" s="1277"/>
      <c r="V30" s="1069" t="s">
        <v>296</v>
      </c>
      <c r="W30" s="1072">
        <v>1</v>
      </c>
      <c r="X30" s="1070">
        <v>0</v>
      </c>
      <c r="Y30" s="1071">
        <f t="shared" si="0"/>
        <v>0</v>
      </c>
    </row>
    <row r="31" spans="1:25" ht="409.5">
      <c r="A31" s="1055"/>
      <c r="B31" s="1050"/>
      <c r="C31" s="1589" t="s">
        <v>3679</v>
      </c>
      <c r="D31" s="1589"/>
      <c r="E31" s="1047">
        <v>600198</v>
      </c>
      <c r="F31" s="1049" t="s">
        <v>3680</v>
      </c>
      <c r="G31" s="1047" t="s">
        <v>3681</v>
      </c>
      <c r="H31" s="1047" t="s">
        <v>3682</v>
      </c>
      <c r="I31" s="1068">
        <v>454</v>
      </c>
      <c r="J31" s="1068">
        <v>606</v>
      </c>
      <c r="K31" s="1068">
        <v>700</v>
      </c>
      <c r="L31" s="1049" t="s">
        <v>3683</v>
      </c>
      <c r="M31" s="1049">
        <v>44682</v>
      </c>
      <c r="N31" s="1047"/>
      <c r="O31" s="1047"/>
      <c r="P31" s="1047"/>
      <c r="Q31" s="1047"/>
      <c r="R31" s="1047"/>
      <c r="S31" s="1047"/>
      <c r="T31" s="1047"/>
      <c r="U31" s="1277"/>
      <c r="V31" s="1069" t="s">
        <v>296</v>
      </c>
      <c r="W31" s="1072">
        <v>2</v>
      </c>
      <c r="X31" s="1070">
        <v>0</v>
      </c>
      <c r="Y31" s="1071">
        <f t="shared" si="0"/>
        <v>0</v>
      </c>
    </row>
    <row r="32" spans="1:25">
      <c r="A32" s="1056"/>
      <c r="B32" s="1057"/>
      <c r="C32" s="1058"/>
      <c r="D32" s="1058"/>
      <c r="E32" s="1059"/>
      <c r="F32" s="1058"/>
      <c r="G32" s="1059"/>
      <c r="H32" s="1059"/>
      <c r="I32" s="1076"/>
      <c r="J32" s="1076"/>
      <c r="K32" s="1076"/>
      <c r="L32" s="1058"/>
      <c r="M32" s="1058"/>
      <c r="N32" s="1059"/>
      <c r="O32" s="1059"/>
      <c r="P32" s="1059"/>
      <c r="Q32" s="1059"/>
      <c r="R32" s="1059"/>
      <c r="S32" s="1059"/>
      <c r="T32" s="1059"/>
      <c r="U32" s="1279"/>
      <c r="V32" s="1077"/>
      <c r="W32" s="1077"/>
      <c r="X32" s="1078"/>
      <c r="Y32" s="1079"/>
    </row>
    <row r="33" spans="1:25">
      <c r="A33" s="1042"/>
      <c r="B33" s="1588" t="s">
        <v>57</v>
      </c>
      <c r="C33" s="1588"/>
      <c r="D33" s="1588"/>
      <c r="E33" s="1060"/>
      <c r="F33" s="1060"/>
      <c r="G33" s="1043" t="s">
        <v>3684</v>
      </c>
      <c r="H33" s="1060"/>
      <c r="I33" s="1065"/>
      <c r="J33" s="1065"/>
      <c r="K33" s="1065"/>
      <c r="L33" s="1060"/>
      <c r="M33" s="1060"/>
      <c r="N33" s="1060"/>
      <c r="O33" s="1060"/>
      <c r="P33" s="1060"/>
      <c r="Q33" s="1060"/>
      <c r="R33" s="1060"/>
      <c r="S33" s="1060"/>
      <c r="T33" s="1060"/>
      <c r="U33" s="1280"/>
      <c r="V33" s="1066"/>
      <c r="W33" s="1066"/>
      <c r="X33" s="1080"/>
      <c r="Y33" s="1067">
        <f>SUM(Y34:Y57)</f>
        <v>0</v>
      </c>
    </row>
    <row r="34" spans="1:25" ht="357">
      <c r="A34" s="1045"/>
      <c r="B34" s="1046"/>
      <c r="C34" s="1589" t="s">
        <v>3685</v>
      </c>
      <c r="D34" s="1589"/>
      <c r="E34" s="1047">
        <v>132954</v>
      </c>
      <c r="F34" s="1049" t="s">
        <v>3606</v>
      </c>
      <c r="G34" s="1047" t="s">
        <v>3607</v>
      </c>
      <c r="H34" s="1047" t="s">
        <v>3608</v>
      </c>
      <c r="I34" s="1068">
        <v>400</v>
      </c>
      <c r="J34" s="1068">
        <v>400</v>
      </c>
      <c r="K34" s="1068">
        <v>900</v>
      </c>
      <c r="L34" s="1047"/>
      <c r="M34" s="1047"/>
      <c r="N34" s="1047"/>
      <c r="O34" s="1047"/>
      <c r="P34" s="1047"/>
      <c r="Q34" s="1047"/>
      <c r="R34" s="1049" t="s">
        <v>3609</v>
      </c>
      <c r="S34" s="1049" t="s">
        <v>3609</v>
      </c>
      <c r="T34" s="1049" t="s">
        <v>3610</v>
      </c>
      <c r="U34" s="1276"/>
      <c r="V34" s="1069" t="s">
        <v>296</v>
      </c>
      <c r="W34" s="1069">
        <v>1</v>
      </c>
      <c r="X34" s="1070">
        <v>0</v>
      </c>
      <c r="Y34" s="1071">
        <f t="shared" ref="Y34:Y57" si="1">X34*W34</f>
        <v>0</v>
      </c>
    </row>
    <row r="35" spans="1:25" ht="409.5">
      <c r="A35" s="1048"/>
      <c r="B35" s="1046"/>
      <c r="C35" s="1589" t="s">
        <v>3686</v>
      </c>
      <c r="D35" s="1589"/>
      <c r="E35" s="1047">
        <v>132731</v>
      </c>
      <c r="F35" s="1049" t="s">
        <v>3687</v>
      </c>
      <c r="G35" s="1047" t="s">
        <v>3688</v>
      </c>
      <c r="H35" s="1047" t="s">
        <v>3619</v>
      </c>
      <c r="I35" s="1068">
        <v>1200</v>
      </c>
      <c r="J35" s="1068">
        <v>700</v>
      </c>
      <c r="K35" s="1068">
        <v>1000</v>
      </c>
      <c r="L35" s="1047"/>
      <c r="M35" s="1047"/>
      <c r="N35" s="1047"/>
      <c r="O35" s="1047"/>
      <c r="P35" s="1047"/>
      <c r="Q35" s="1047"/>
      <c r="R35" s="1047"/>
      <c r="S35" s="1047"/>
      <c r="T35" s="1047"/>
      <c r="U35" s="1277"/>
      <c r="V35" s="1069" t="s">
        <v>296</v>
      </c>
      <c r="W35" s="1072">
        <v>1</v>
      </c>
      <c r="X35" s="1070">
        <v>0</v>
      </c>
      <c r="Y35" s="1071">
        <f t="shared" si="1"/>
        <v>0</v>
      </c>
    </row>
    <row r="36" spans="1:25" ht="25.5">
      <c r="A36" s="1048"/>
      <c r="B36" s="1046"/>
      <c r="C36" s="1050"/>
      <c r="D36" s="1049" t="s">
        <v>3689</v>
      </c>
      <c r="E36" s="1047">
        <v>855145</v>
      </c>
      <c r="F36" s="1049" t="s">
        <v>3690</v>
      </c>
      <c r="G36" s="1047" t="s">
        <v>3691</v>
      </c>
      <c r="H36" s="1047"/>
      <c r="I36" s="1068">
        <v>1080</v>
      </c>
      <c r="J36" s="1068">
        <v>540</v>
      </c>
      <c r="K36" s="1068">
        <v>40</v>
      </c>
      <c r="L36" s="1047"/>
      <c r="M36" s="1047"/>
      <c r="N36" s="1047"/>
      <c r="O36" s="1047"/>
      <c r="P36" s="1047"/>
      <c r="Q36" s="1047"/>
      <c r="R36" s="1047"/>
      <c r="S36" s="1047"/>
      <c r="T36" s="1047"/>
      <c r="U36" s="1277"/>
      <c r="V36" s="1069" t="s">
        <v>296</v>
      </c>
      <c r="W36" s="1072">
        <v>1</v>
      </c>
      <c r="X36" s="1070">
        <v>0</v>
      </c>
      <c r="Y36" s="1071">
        <f t="shared" si="1"/>
        <v>0</v>
      </c>
    </row>
    <row r="37" spans="1:25" ht="409.5">
      <c r="A37" s="1048"/>
      <c r="B37" s="1046"/>
      <c r="C37" s="1589" t="s">
        <v>3692</v>
      </c>
      <c r="D37" s="1589"/>
      <c r="E37" s="1047">
        <v>391137</v>
      </c>
      <c r="F37" s="1049" t="s">
        <v>3693</v>
      </c>
      <c r="G37" s="1047" t="s">
        <v>3694</v>
      </c>
      <c r="H37" s="1047" t="s">
        <v>3695</v>
      </c>
      <c r="I37" s="1068">
        <v>800</v>
      </c>
      <c r="J37" s="1068">
        <v>930</v>
      </c>
      <c r="K37" s="1068">
        <v>850</v>
      </c>
      <c r="L37" s="1049" t="s">
        <v>3696</v>
      </c>
      <c r="M37" s="1049" t="s">
        <v>3696</v>
      </c>
      <c r="N37" s="1047"/>
      <c r="O37" s="1047"/>
      <c r="P37" s="1049">
        <v>21</v>
      </c>
      <c r="Q37" s="1049">
        <v>21</v>
      </c>
      <c r="R37" s="1049" t="s">
        <v>3697</v>
      </c>
      <c r="S37" s="1047"/>
      <c r="T37" s="1047"/>
      <c r="U37" s="1277"/>
      <c r="V37" s="1069" t="s">
        <v>296</v>
      </c>
      <c r="W37" s="1072">
        <v>0</v>
      </c>
      <c r="X37" s="1070">
        <v>0</v>
      </c>
      <c r="Y37" s="1071">
        <f t="shared" si="1"/>
        <v>0</v>
      </c>
    </row>
    <row r="38" spans="1:25" ht="409.5">
      <c r="A38" s="1048"/>
      <c r="B38" s="1046"/>
      <c r="C38" s="1589" t="s">
        <v>3698</v>
      </c>
      <c r="D38" s="1589"/>
      <c r="E38" s="1047">
        <v>391002</v>
      </c>
      <c r="F38" s="1049" t="s">
        <v>3699</v>
      </c>
      <c r="G38" s="1047" t="s">
        <v>3700</v>
      </c>
      <c r="H38" s="1047" t="s">
        <v>3701</v>
      </c>
      <c r="I38" s="1068">
        <v>800</v>
      </c>
      <c r="J38" s="1068">
        <v>930</v>
      </c>
      <c r="K38" s="1068">
        <v>250</v>
      </c>
      <c r="L38" s="1047"/>
      <c r="M38" s="1047"/>
      <c r="N38" s="1047"/>
      <c r="O38" s="1047"/>
      <c r="P38" s="1049">
        <v>28</v>
      </c>
      <c r="Q38" s="1049">
        <v>28</v>
      </c>
      <c r="R38" s="1047"/>
      <c r="S38" s="1047"/>
      <c r="T38" s="1047"/>
      <c r="U38" s="1277"/>
      <c r="V38" s="1069" t="s">
        <v>296</v>
      </c>
      <c r="W38" s="1072">
        <v>0</v>
      </c>
      <c r="X38" s="1070">
        <v>0</v>
      </c>
      <c r="Y38" s="1071">
        <f t="shared" si="1"/>
        <v>0</v>
      </c>
    </row>
    <row r="39" spans="1:25" ht="408">
      <c r="A39" s="1048"/>
      <c r="B39" s="1046"/>
      <c r="C39" s="1046"/>
      <c r="D39" s="1049" t="s">
        <v>3702</v>
      </c>
      <c r="E39" s="1047">
        <v>391154</v>
      </c>
      <c r="F39" s="1049" t="s">
        <v>3703</v>
      </c>
      <c r="G39" s="1047" t="s">
        <v>3704</v>
      </c>
      <c r="H39" s="1047" t="s">
        <v>3705</v>
      </c>
      <c r="I39" s="1068">
        <v>800</v>
      </c>
      <c r="J39" s="1068">
        <v>785</v>
      </c>
      <c r="K39" s="1068">
        <v>600</v>
      </c>
      <c r="L39" s="1047"/>
      <c r="M39" s="1047"/>
      <c r="N39" s="1047"/>
      <c r="O39" s="1047"/>
      <c r="P39" s="1047"/>
      <c r="Q39" s="1047"/>
      <c r="R39" s="1047"/>
      <c r="S39" s="1047"/>
      <c r="T39" s="1047"/>
      <c r="U39" s="1277"/>
      <c r="V39" s="1069" t="s">
        <v>296</v>
      </c>
      <c r="W39" s="1072">
        <v>1</v>
      </c>
      <c r="X39" s="1070">
        <v>0</v>
      </c>
      <c r="Y39" s="1071">
        <f t="shared" si="1"/>
        <v>0</v>
      </c>
    </row>
    <row r="40" spans="1:25" ht="178.5">
      <c r="A40" s="1048"/>
      <c r="B40" s="1046"/>
      <c r="C40" s="1050"/>
      <c r="D40" s="1049" t="s">
        <v>3706</v>
      </c>
      <c r="E40" s="1047">
        <v>206350</v>
      </c>
      <c r="F40" s="1049" t="s">
        <v>3707</v>
      </c>
      <c r="G40" s="1047" t="s">
        <v>3708</v>
      </c>
      <c r="H40" s="1047" t="s">
        <v>3709</v>
      </c>
      <c r="I40" s="1068">
        <v>400</v>
      </c>
      <c r="J40" s="1068">
        <v>40</v>
      </c>
      <c r="K40" s="1068">
        <v>440</v>
      </c>
      <c r="L40" s="1047"/>
      <c r="M40" s="1047"/>
      <c r="N40" s="1047"/>
      <c r="O40" s="1047"/>
      <c r="P40" s="1047"/>
      <c r="Q40" s="1047"/>
      <c r="R40" s="1047"/>
      <c r="S40" s="1047"/>
      <c r="T40" s="1047"/>
      <c r="U40" s="1277"/>
      <c r="V40" s="1069" t="s">
        <v>296</v>
      </c>
      <c r="W40" s="1072">
        <v>2</v>
      </c>
      <c r="X40" s="1070">
        <v>0</v>
      </c>
      <c r="Y40" s="1071">
        <f t="shared" si="1"/>
        <v>0</v>
      </c>
    </row>
    <row r="41" spans="1:25" ht="409.5">
      <c r="A41" s="1048"/>
      <c r="B41" s="1046"/>
      <c r="C41" s="1589" t="s">
        <v>3710</v>
      </c>
      <c r="D41" s="1589"/>
      <c r="E41" s="1047">
        <v>391055</v>
      </c>
      <c r="F41" s="1049" t="s">
        <v>3711</v>
      </c>
      <c r="G41" s="1047" t="s">
        <v>3712</v>
      </c>
      <c r="H41" s="1047" t="s">
        <v>3713</v>
      </c>
      <c r="I41" s="1068">
        <v>800</v>
      </c>
      <c r="J41" s="1068">
        <v>930</v>
      </c>
      <c r="K41" s="1068">
        <v>250</v>
      </c>
      <c r="L41" s="1047"/>
      <c r="M41" s="1047"/>
      <c r="N41" s="1047"/>
      <c r="O41" s="1047"/>
      <c r="P41" s="1049">
        <v>20</v>
      </c>
      <c r="Q41" s="1049">
        <v>20</v>
      </c>
      <c r="R41" s="1047"/>
      <c r="S41" s="1047"/>
      <c r="T41" s="1047"/>
      <c r="U41" s="1277"/>
      <c r="V41" s="1069" t="s">
        <v>296</v>
      </c>
      <c r="W41" s="1072">
        <v>0</v>
      </c>
      <c r="X41" s="1070">
        <v>0</v>
      </c>
      <c r="Y41" s="1071">
        <f t="shared" si="1"/>
        <v>0</v>
      </c>
    </row>
    <row r="42" spans="1:25" ht="408">
      <c r="A42" s="1048"/>
      <c r="B42" s="1046"/>
      <c r="C42" s="1046"/>
      <c r="D42" s="1049" t="s">
        <v>3714</v>
      </c>
      <c r="E42" s="1047">
        <v>391154</v>
      </c>
      <c r="F42" s="1049" t="s">
        <v>3703</v>
      </c>
      <c r="G42" s="1047" t="s">
        <v>3704</v>
      </c>
      <c r="H42" s="1047" t="s">
        <v>3705</v>
      </c>
      <c r="I42" s="1068">
        <v>800</v>
      </c>
      <c r="J42" s="1068">
        <v>785</v>
      </c>
      <c r="K42" s="1068">
        <v>600</v>
      </c>
      <c r="L42" s="1047"/>
      <c r="M42" s="1047"/>
      <c r="N42" s="1047"/>
      <c r="O42" s="1047"/>
      <c r="P42" s="1047"/>
      <c r="Q42" s="1047"/>
      <c r="R42" s="1047"/>
      <c r="S42" s="1047"/>
      <c r="T42" s="1047"/>
      <c r="U42" s="1277"/>
      <c r="V42" s="1069" t="s">
        <v>296</v>
      </c>
      <c r="W42" s="1072">
        <v>1</v>
      </c>
      <c r="X42" s="1070">
        <v>0</v>
      </c>
      <c r="Y42" s="1071">
        <f t="shared" si="1"/>
        <v>0</v>
      </c>
    </row>
    <row r="43" spans="1:25" ht="178.5">
      <c r="A43" s="1048"/>
      <c r="B43" s="1046"/>
      <c r="C43" s="1050"/>
      <c r="D43" s="1049" t="s">
        <v>3715</v>
      </c>
      <c r="E43" s="1047">
        <v>206350</v>
      </c>
      <c r="F43" s="1049" t="s">
        <v>3707</v>
      </c>
      <c r="G43" s="1047" t="s">
        <v>3708</v>
      </c>
      <c r="H43" s="1047" t="s">
        <v>3709</v>
      </c>
      <c r="I43" s="1068">
        <v>400</v>
      </c>
      <c r="J43" s="1068">
        <v>40</v>
      </c>
      <c r="K43" s="1068">
        <v>440</v>
      </c>
      <c r="L43" s="1047"/>
      <c r="M43" s="1047"/>
      <c r="N43" s="1047"/>
      <c r="O43" s="1047"/>
      <c r="P43" s="1047"/>
      <c r="Q43" s="1047"/>
      <c r="R43" s="1047"/>
      <c r="S43" s="1047"/>
      <c r="T43" s="1047"/>
      <c r="U43" s="1277"/>
      <c r="V43" s="1069" t="s">
        <v>296</v>
      </c>
      <c r="W43" s="1072">
        <v>2</v>
      </c>
      <c r="X43" s="1070">
        <v>0</v>
      </c>
      <c r="Y43" s="1071">
        <f t="shared" si="1"/>
        <v>0</v>
      </c>
    </row>
    <row r="44" spans="1:25" ht="409.5">
      <c r="A44" s="1048"/>
      <c r="B44" s="1046"/>
      <c r="C44" s="1589" t="s">
        <v>3716</v>
      </c>
      <c r="D44" s="1589"/>
      <c r="E44" s="1047">
        <v>391158</v>
      </c>
      <c r="F44" s="1049" t="s">
        <v>3717</v>
      </c>
      <c r="G44" s="1047" t="s">
        <v>3718</v>
      </c>
      <c r="H44" s="1047" t="s">
        <v>3719</v>
      </c>
      <c r="I44" s="1068">
        <v>400</v>
      </c>
      <c r="J44" s="1068">
        <v>930</v>
      </c>
      <c r="K44" s="1068">
        <v>250</v>
      </c>
      <c r="L44" s="1047"/>
      <c r="M44" s="1047"/>
      <c r="N44" s="1047"/>
      <c r="O44" s="1047"/>
      <c r="P44" s="1047"/>
      <c r="Q44" s="1047"/>
      <c r="R44" s="1047"/>
      <c r="S44" s="1047"/>
      <c r="T44" s="1047"/>
      <c r="U44" s="1277"/>
      <c r="V44" s="1069" t="s">
        <v>296</v>
      </c>
      <c r="W44" s="1072">
        <v>2</v>
      </c>
      <c r="X44" s="1070">
        <v>0</v>
      </c>
      <c r="Y44" s="1071">
        <f t="shared" si="1"/>
        <v>0</v>
      </c>
    </row>
    <row r="45" spans="1:25" ht="408">
      <c r="A45" s="1048"/>
      <c r="B45" s="1046"/>
      <c r="C45" s="1046"/>
      <c r="D45" s="1049" t="s">
        <v>3720</v>
      </c>
      <c r="E45" s="1047">
        <v>391153</v>
      </c>
      <c r="F45" s="1049" t="s">
        <v>3721</v>
      </c>
      <c r="G45" s="1047" t="s">
        <v>3722</v>
      </c>
      <c r="H45" s="1047" t="s">
        <v>3705</v>
      </c>
      <c r="I45" s="1068">
        <v>400</v>
      </c>
      <c r="J45" s="1068">
        <v>785</v>
      </c>
      <c r="K45" s="1068">
        <v>600</v>
      </c>
      <c r="L45" s="1047"/>
      <c r="M45" s="1047"/>
      <c r="N45" s="1047"/>
      <c r="O45" s="1047"/>
      <c r="P45" s="1047"/>
      <c r="Q45" s="1047"/>
      <c r="R45" s="1047"/>
      <c r="S45" s="1047"/>
      <c r="T45" s="1047"/>
      <c r="U45" s="1277"/>
      <c r="V45" s="1069" t="s">
        <v>296</v>
      </c>
      <c r="W45" s="1072">
        <v>2</v>
      </c>
      <c r="X45" s="1070">
        <v>0</v>
      </c>
      <c r="Y45" s="1071">
        <f t="shared" si="1"/>
        <v>0</v>
      </c>
    </row>
    <row r="46" spans="1:25" ht="178.5">
      <c r="A46" s="1048"/>
      <c r="B46" s="1046"/>
      <c r="C46" s="1050"/>
      <c r="D46" s="1049" t="s">
        <v>3723</v>
      </c>
      <c r="E46" s="1047">
        <v>206350</v>
      </c>
      <c r="F46" s="1049" t="s">
        <v>3707</v>
      </c>
      <c r="G46" s="1047" t="s">
        <v>3708</v>
      </c>
      <c r="H46" s="1047" t="s">
        <v>3709</v>
      </c>
      <c r="I46" s="1068">
        <v>400</v>
      </c>
      <c r="J46" s="1068">
        <v>40</v>
      </c>
      <c r="K46" s="1068">
        <v>440</v>
      </c>
      <c r="L46" s="1047"/>
      <c r="M46" s="1047"/>
      <c r="N46" s="1047"/>
      <c r="O46" s="1047"/>
      <c r="P46" s="1047"/>
      <c r="Q46" s="1047"/>
      <c r="R46" s="1047"/>
      <c r="S46" s="1047"/>
      <c r="T46" s="1047"/>
      <c r="U46" s="1277"/>
      <c r="V46" s="1069" t="s">
        <v>296</v>
      </c>
      <c r="W46" s="1072">
        <v>2</v>
      </c>
      <c r="X46" s="1070">
        <v>0</v>
      </c>
      <c r="Y46" s="1071">
        <f t="shared" si="1"/>
        <v>0</v>
      </c>
    </row>
    <row r="47" spans="1:25" ht="204">
      <c r="A47" s="1048"/>
      <c r="B47" s="1046"/>
      <c r="C47" s="1589" t="s">
        <v>3724</v>
      </c>
      <c r="D47" s="1589"/>
      <c r="E47" s="1047">
        <v>132946</v>
      </c>
      <c r="F47" s="1049" t="s">
        <v>3725</v>
      </c>
      <c r="G47" s="1047" t="s">
        <v>3726</v>
      </c>
      <c r="H47" s="1047" t="s">
        <v>3727</v>
      </c>
      <c r="I47" s="1068">
        <v>1200</v>
      </c>
      <c r="J47" s="1068">
        <v>550</v>
      </c>
      <c r="K47" s="1068">
        <v>1990</v>
      </c>
      <c r="L47" s="1047"/>
      <c r="M47" s="1047"/>
      <c r="N47" s="1047"/>
      <c r="O47" s="1047"/>
      <c r="P47" s="1047"/>
      <c r="Q47" s="1047"/>
      <c r="R47" s="1047"/>
      <c r="S47" s="1047"/>
      <c r="T47" s="1047"/>
      <c r="U47" s="1277"/>
      <c r="V47" s="1069" t="s">
        <v>296</v>
      </c>
      <c r="W47" s="1072">
        <v>1</v>
      </c>
      <c r="X47" s="1070">
        <v>0</v>
      </c>
      <c r="Y47" s="1071">
        <f t="shared" si="1"/>
        <v>0</v>
      </c>
    </row>
    <row r="48" spans="1:25" ht="89.25">
      <c r="A48" s="1048"/>
      <c r="B48" s="1046"/>
      <c r="C48" s="1589" t="s">
        <v>3728</v>
      </c>
      <c r="D48" s="1589"/>
      <c r="E48" s="1047">
        <v>132927</v>
      </c>
      <c r="F48" s="1049" t="s">
        <v>3650</v>
      </c>
      <c r="G48" s="1047" t="s">
        <v>3651</v>
      </c>
      <c r="H48" s="1047" t="s">
        <v>3652</v>
      </c>
      <c r="I48" s="1068">
        <v>450</v>
      </c>
      <c r="J48" s="1068">
        <v>550</v>
      </c>
      <c r="K48" s="1068">
        <v>685</v>
      </c>
      <c r="L48" s="1047"/>
      <c r="M48" s="1047"/>
      <c r="N48" s="1047"/>
      <c r="O48" s="1047"/>
      <c r="P48" s="1047"/>
      <c r="Q48" s="1047"/>
      <c r="R48" s="1047"/>
      <c r="S48" s="1047"/>
      <c r="T48" s="1047"/>
      <c r="U48" s="1277"/>
      <c r="V48" s="1069" t="s">
        <v>296</v>
      </c>
      <c r="W48" s="1072">
        <v>1</v>
      </c>
      <c r="X48" s="1070">
        <v>0</v>
      </c>
      <c r="Y48" s="1071">
        <f t="shared" si="1"/>
        <v>0</v>
      </c>
    </row>
    <row r="49" spans="1:25" ht="382.5">
      <c r="A49" s="1048"/>
      <c r="B49" s="1046"/>
      <c r="C49" s="1589" t="s">
        <v>3729</v>
      </c>
      <c r="D49" s="1589"/>
      <c r="E49" s="1047">
        <v>641269</v>
      </c>
      <c r="F49" s="1049" t="s">
        <v>3730</v>
      </c>
      <c r="G49" s="1047" t="s">
        <v>3731</v>
      </c>
      <c r="H49" s="1047" t="s">
        <v>3732</v>
      </c>
      <c r="I49" s="1068">
        <v>3200</v>
      </c>
      <c r="J49" s="1068">
        <v>2200</v>
      </c>
      <c r="K49" s="1068">
        <v>500</v>
      </c>
      <c r="L49" s="1047"/>
      <c r="M49" s="1047"/>
      <c r="N49" s="1047"/>
      <c r="O49" s="1047"/>
      <c r="P49" s="1047"/>
      <c r="Q49" s="1047"/>
      <c r="R49" s="1047"/>
      <c r="S49" s="1047"/>
      <c r="T49" s="1047"/>
      <c r="U49" s="1277"/>
      <c r="V49" s="1069" t="s">
        <v>296</v>
      </c>
      <c r="W49" s="1072">
        <v>1</v>
      </c>
      <c r="X49" s="1070">
        <v>0</v>
      </c>
      <c r="Y49" s="1071">
        <f t="shared" si="1"/>
        <v>0</v>
      </c>
    </row>
    <row r="50" spans="1:25" ht="409.5">
      <c r="A50" s="1048"/>
      <c r="B50" s="1046"/>
      <c r="C50" s="1589" t="s">
        <v>3733</v>
      </c>
      <c r="D50" s="1589"/>
      <c r="E50" s="1047">
        <v>391039</v>
      </c>
      <c r="F50" s="1049" t="s">
        <v>3734</v>
      </c>
      <c r="G50" s="1047" t="s">
        <v>3735</v>
      </c>
      <c r="H50" s="1047" t="s">
        <v>3736</v>
      </c>
      <c r="I50" s="1068">
        <v>400</v>
      </c>
      <c r="J50" s="1068">
        <v>930</v>
      </c>
      <c r="K50" s="1068">
        <v>250</v>
      </c>
      <c r="L50" s="1047"/>
      <c r="M50" s="1047"/>
      <c r="N50" s="1049">
        <v>8</v>
      </c>
      <c r="O50" s="1049">
        <v>8</v>
      </c>
      <c r="P50" s="1047"/>
      <c r="Q50" s="1047"/>
      <c r="R50" s="1047"/>
      <c r="S50" s="1047"/>
      <c r="T50" s="1047"/>
      <c r="U50" s="1277"/>
      <c r="V50" s="1069" t="s">
        <v>296</v>
      </c>
      <c r="W50" s="1072">
        <v>1</v>
      </c>
      <c r="X50" s="1070">
        <v>0</v>
      </c>
      <c r="Y50" s="1071">
        <f t="shared" si="1"/>
        <v>0</v>
      </c>
    </row>
    <row r="51" spans="1:25" ht="408">
      <c r="A51" s="1048"/>
      <c r="B51" s="1046"/>
      <c r="C51" s="1050"/>
      <c r="D51" s="1049" t="s">
        <v>3737</v>
      </c>
      <c r="E51" s="1047">
        <v>391153</v>
      </c>
      <c r="F51" s="1049" t="s">
        <v>3721</v>
      </c>
      <c r="G51" s="1047" t="s">
        <v>3722</v>
      </c>
      <c r="H51" s="1047" t="s">
        <v>3705</v>
      </c>
      <c r="I51" s="1068">
        <v>400</v>
      </c>
      <c r="J51" s="1068">
        <v>785</v>
      </c>
      <c r="K51" s="1068">
        <v>600</v>
      </c>
      <c r="L51" s="1047"/>
      <c r="M51" s="1047"/>
      <c r="N51" s="1047"/>
      <c r="O51" s="1047"/>
      <c r="P51" s="1047"/>
      <c r="Q51" s="1047"/>
      <c r="R51" s="1047"/>
      <c r="S51" s="1047"/>
      <c r="T51" s="1047"/>
      <c r="U51" s="1277"/>
      <c r="V51" s="1069" t="s">
        <v>296</v>
      </c>
      <c r="W51" s="1072">
        <v>1</v>
      </c>
      <c r="X51" s="1070">
        <v>0</v>
      </c>
      <c r="Y51" s="1071">
        <f t="shared" si="1"/>
        <v>0</v>
      </c>
    </row>
    <row r="52" spans="1:25" ht="409.5">
      <c r="A52" s="1048"/>
      <c r="B52" s="1046"/>
      <c r="C52" s="1589" t="s">
        <v>3738</v>
      </c>
      <c r="D52" s="1589"/>
      <c r="E52" s="1047">
        <v>391087</v>
      </c>
      <c r="F52" s="1049" t="s">
        <v>3739</v>
      </c>
      <c r="G52" s="1047" t="s">
        <v>3740</v>
      </c>
      <c r="H52" s="1047" t="s">
        <v>3741</v>
      </c>
      <c r="I52" s="1068">
        <v>400</v>
      </c>
      <c r="J52" s="1068">
        <v>930</v>
      </c>
      <c r="K52" s="1068">
        <v>850</v>
      </c>
      <c r="L52" s="1047"/>
      <c r="M52" s="1047"/>
      <c r="N52" s="1049">
        <v>10</v>
      </c>
      <c r="O52" s="1049">
        <v>10</v>
      </c>
      <c r="P52" s="1047"/>
      <c r="Q52" s="1047"/>
      <c r="R52" s="1047"/>
      <c r="S52" s="1047"/>
      <c r="T52" s="1047"/>
      <c r="U52" s="1277"/>
      <c r="V52" s="1069" t="s">
        <v>296</v>
      </c>
      <c r="W52" s="1072">
        <v>1</v>
      </c>
      <c r="X52" s="1070">
        <v>0</v>
      </c>
      <c r="Y52" s="1071">
        <f t="shared" si="1"/>
        <v>0</v>
      </c>
    </row>
    <row r="53" spans="1:25" s="1493" customFormat="1">
      <c r="A53" s="1484"/>
      <c r="B53" s="1485"/>
      <c r="C53" s="1486" t="s">
        <v>3742</v>
      </c>
      <c r="D53" s="1486"/>
      <c r="E53" s="1487"/>
      <c r="F53" s="1486"/>
      <c r="G53" s="1487"/>
      <c r="H53" s="1487"/>
      <c r="I53" s="1488"/>
      <c r="J53" s="1488"/>
      <c r="K53" s="1488"/>
      <c r="L53" s="1487"/>
      <c r="M53" s="1487"/>
      <c r="N53" s="1486"/>
      <c r="O53" s="1486"/>
      <c r="P53" s="1487"/>
      <c r="Q53" s="1487"/>
      <c r="R53" s="1487"/>
      <c r="S53" s="1487"/>
      <c r="T53" s="1487"/>
      <c r="U53" s="1489"/>
      <c r="V53" s="1490"/>
      <c r="W53" s="1490"/>
      <c r="X53" s="1491"/>
      <c r="Y53" s="1492">
        <f t="shared" si="1"/>
        <v>0</v>
      </c>
    </row>
    <row r="54" spans="1:25" s="1493" customFormat="1">
      <c r="A54" s="1484"/>
      <c r="B54" s="1485"/>
      <c r="C54" s="1486"/>
      <c r="D54" s="1486" t="s">
        <v>3743</v>
      </c>
      <c r="E54" s="1487"/>
      <c r="F54" s="1486"/>
      <c r="G54" s="1487"/>
      <c r="H54" s="1487"/>
      <c r="I54" s="1488"/>
      <c r="J54" s="1488"/>
      <c r="K54" s="1488"/>
      <c r="L54" s="1487"/>
      <c r="M54" s="1487"/>
      <c r="N54" s="1486"/>
      <c r="O54" s="1486"/>
      <c r="P54" s="1487"/>
      <c r="Q54" s="1487"/>
      <c r="R54" s="1487"/>
      <c r="S54" s="1487"/>
      <c r="T54" s="1487"/>
      <c r="U54" s="1489"/>
      <c r="V54" s="1490"/>
      <c r="W54" s="1490">
        <v>0</v>
      </c>
      <c r="X54" s="1491">
        <v>0</v>
      </c>
      <c r="Y54" s="1492">
        <f t="shared" si="1"/>
        <v>0</v>
      </c>
    </row>
    <row r="55" spans="1:25" s="1493" customFormat="1">
      <c r="A55" s="1484"/>
      <c r="B55" s="1485"/>
      <c r="C55" s="1486"/>
      <c r="D55" s="1486" t="s">
        <v>3744</v>
      </c>
      <c r="E55" s="1487"/>
      <c r="F55" s="1486"/>
      <c r="G55" s="1487"/>
      <c r="H55" s="1487"/>
      <c r="I55" s="1488"/>
      <c r="J55" s="1488"/>
      <c r="K55" s="1488"/>
      <c r="L55" s="1487"/>
      <c r="M55" s="1487"/>
      <c r="N55" s="1486"/>
      <c r="O55" s="1486"/>
      <c r="P55" s="1487"/>
      <c r="Q55" s="1487"/>
      <c r="R55" s="1487"/>
      <c r="S55" s="1487"/>
      <c r="T55" s="1487"/>
      <c r="U55" s="1489"/>
      <c r="V55" s="1490"/>
      <c r="W55" s="1490">
        <v>0</v>
      </c>
      <c r="X55" s="1491">
        <v>0</v>
      </c>
      <c r="Y55" s="1492">
        <f t="shared" si="1"/>
        <v>0</v>
      </c>
    </row>
    <row r="56" spans="1:25" s="1493" customFormat="1">
      <c r="A56" s="1484"/>
      <c r="B56" s="1485"/>
      <c r="C56" s="1486"/>
      <c r="D56" s="1486" t="s">
        <v>3745</v>
      </c>
      <c r="E56" s="1487"/>
      <c r="F56" s="1486"/>
      <c r="G56" s="1487"/>
      <c r="H56" s="1487"/>
      <c r="I56" s="1488"/>
      <c r="J56" s="1488"/>
      <c r="K56" s="1488"/>
      <c r="L56" s="1487"/>
      <c r="M56" s="1487"/>
      <c r="N56" s="1486"/>
      <c r="O56" s="1486"/>
      <c r="P56" s="1487"/>
      <c r="Q56" s="1487"/>
      <c r="R56" s="1487"/>
      <c r="S56" s="1487"/>
      <c r="T56" s="1487"/>
      <c r="U56" s="1489"/>
      <c r="V56" s="1490"/>
      <c r="W56" s="1490">
        <v>0</v>
      </c>
      <c r="X56" s="1491">
        <v>0</v>
      </c>
      <c r="Y56" s="1492">
        <f t="shared" si="1"/>
        <v>0</v>
      </c>
    </row>
    <row r="57" spans="1:25" ht="409.5">
      <c r="A57" s="1055"/>
      <c r="B57" s="1050"/>
      <c r="C57" s="1589" t="s">
        <v>3746</v>
      </c>
      <c r="D57" s="1589"/>
      <c r="E57" s="1047">
        <v>391101</v>
      </c>
      <c r="F57" s="1049" t="s">
        <v>3747</v>
      </c>
      <c r="G57" s="1047" t="s">
        <v>3748</v>
      </c>
      <c r="H57" s="1047" t="s">
        <v>3749</v>
      </c>
      <c r="I57" s="1068">
        <v>800</v>
      </c>
      <c r="J57" s="1068">
        <v>930</v>
      </c>
      <c r="K57" s="1068">
        <v>850</v>
      </c>
      <c r="L57" s="1049" t="s">
        <v>3696</v>
      </c>
      <c r="M57" s="1049" t="s">
        <v>3750</v>
      </c>
      <c r="N57" s="1047"/>
      <c r="O57" s="1047"/>
      <c r="P57" s="1049">
        <v>21</v>
      </c>
      <c r="Q57" s="1049">
        <v>42</v>
      </c>
      <c r="R57" s="1049" t="s">
        <v>3697</v>
      </c>
      <c r="S57" s="1049" t="s">
        <v>3697</v>
      </c>
      <c r="T57" s="1049" t="s">
        <v>3751</v>
      </c>
      <c r="U57" s="1276"/>
      <c r="V57" s="1069" t="s">
        <v>296</v>
      </c>
      <c r="W57" s="1069">
        <v>2</v>
      </c>
      <c r="X57" s="1070">
        <v>0</v>
      </c>
      <c r="Y57" s="1071">
        <f t="shared" si="1"/>
        <v>0</v>
      </c>
    </row>
    <row r="58" spans="1:25">
      <c r="A58" s="1056"/>
      <c r="B58" s="1057"/>
      <c r="C58" s="1058"/>
      <c r="D58" s="1058"/>
      <c r="E58" s="1059"/>
      <c r="F58" s="1058"/>
      <c r="G58" s="1059"/>
      <c r="H58" s="1059"/>
      <c r="I58" s="1076"/>
      <c r="J58" s="1076"/>
      <c r="K58" s="1076"/>
      <c r="L58" s="1058"/>
      <c r="M58" s="1058"/>
      <c r="N58" s="1059"/>
      <c r="O58" s="1059"/>
      <c r="P58" s="1058"/>
      <c r="Q58" s="1058"/>
      <c r="R58" s="1058"/>
      <c r="S58" s="1058"/>
      <c r="T58" s="1058"/>
      <c r="U58" s="1281"/>
      <c r="V58" s="1081"/>
      <c r="W58" s="1081"/>
      <c r="X58" s="1078"/>
      <c r="Y58" s="1079"/>
    </row>
    <row r="59" spans="1:25">
      <c r="A59" s="1042"/>
      <c r="B59" s="1588" t="s">
        <v>638</v>
      </c>
      <c r="C59" s="1588"/>
      <c r="D59" s="1588"/>
      <c r="E59" s="1060"/>
      <c r="F59" s="1060"/>
      <c r="G59" s="1043" t="s">
        <v>3752</v>
      </c>
      <c r="H59" s="1060"/>
      <c r="I59" s="1065"/>
      <c r="J59" s="1065"/>
      <c r="K59" s="1065"/>
      <c r="L59" s="1060"/>
      <c r="M59" s="1060"/>
      <c r="N59" s="1060"/>
      <c r="O59" s="1060"/>
      <c r="P59" s="1060"/>
      <c r="Q59" s="1060"/>
      <c r="R59" s="1060"/>
      <c r="S59" s="1060"/>
      <c r="T59" s="1060"/>
      <c r="U59" s="1280"/>
      <c r="V59" s="1066"/>
      <c r="W59" s="1066"/>
      <c r="X59" s="1080"/>
      <c r="Y59" s="1067">
        <f>SUM(Y60:Y76)</f>
        <v>0</v>
      </c>
    </row>
    <row r="60" spans="1:25" ht="409.5">
      <c r="A60" s="1045"/>
      <c r="B60" s="1046"/>
      <c r="C60" s="1589" t="s">
        <v>3753</v>
      </c>
      <c r="D60" s="1589"/>
      <c r="E60" s="1047">
        <v>600506</v>
      </c>
      <c r="F60" s="1049" t="s">
        <v>3754</v>
      </c>
      <c r="G60" s="1047" t="s">
        <v>3755</v>
      </c>
      <c r="H60" s="1047" t="s">
        <v>3756</v>
      </c>
      <c r="I60" s="1068">
        <v>256</v>
      </c>
      <c r="J60" s="1068">
        <v>415</v>
      </c>
      <c r="K60" s="1068">
        <v>482</v>
      </c>
      <c r="L60" s="1049">
        <v>1</v>
      </c>
      <c r="M60" s="1049">
        <v>1</v>
      </c>
      <c r="N60" s="1047"/>
      <c r="O60" s="1047"/>
      <c r="P60" s="1047"/>
      <c r="Q60" s="1047"/>
      <c r="R60" s="1047"/>
      <c r="S60" s="1047"/>
      <c r="T60" s="1047"/>
      <c r="U60" s="1277"/>
      <c r="V60" s="1072" t="s">
        <v>296</v>
      </c>
      <c r="W60" s="1072">
        <v>1</v>
      </c>
      <c r="X60" s="1070">
        <v>0</v>
      </c>
      <c r="Y60" s="1071">
        <f t="shared" ref="Y60:Y76" si="2">X60*W60</f>
        <v>0</v>
      </c>
    </row>
    <row r="61" spans="1:25" ht="395.25">
      <c r="A61" s="1048"/>
      <c r="B61" s="1046"/>
      <c r="C61" s="1589" t="s">
        <v>3757</v>
      </c>
      <c r="D61" s="1589"/>
      <c r="E61" s="1047">
        <v>710407</v>
      </c>
      <c r="F61" s="1049" t="s">
        <v>3758</v>
      </c>
      <c r="G61" s="1047" t="s">
        <v>3759</v>
      </c>
      <c r="H61" s="1047" t="s">
        <v>3760</v>
      </c>
      <c r="I61" s="1068">
        <v>1245</v>
      </c>
      <c r="J61" s="1068">
        <v>700</v>
      </c>
      <c r="K61" s="1068">
        <v>950</v>
      </c>
      <c r="L61" s="1049" t="s">
        <v>3761</v>
      </c>
      <c r="M61" s="1049" t="s">
        <v>3761</v>
      </c>
      <c r="N61" s="1047"/>
      <c r="O61" s="1047"/>
      <c r="P61" s="1047"/>
      <c r="Q61" s="1047"/>
      <c r="R61" s="1047"/>
      <c r="S61" s="1047"/>
      <c r="T61" s="1047"/>
      <c r="U61" s="1277"/>
      <c r="V61" s="1072" t="s">
        <v>296</v>
      </c>
      <c r="W61" s="1072">
        <v>1</v>
      </c>
      <c r="X61" s="1070">
        <v>0</v>
      </c>
      <c r="Y61" s="1071">
        <f t="shared" si="2"/>
        <v>0</v>
      </c>
    </row>
    <row r="62" spans="1:25" ht="382.5">
      <c r="A62" s="1048"/>
      <c r="B62" s="1046"/>
      <c r="C62" s="1589" t="s">
        <v>3762</v>
      </c>
      <c r="D62" s="1589"/>
      <c r="E62" s="1047">
        <v>132762</v>
      </c>
      <c r="F62" s="1049" t="s">
        <v>3763</v>
      </c>
      <c r="G62" s="1047" t="s">
        <v>3764</v>
      </c>
      <c r="H62" s="1047" t="s">
        <v>3765</v>
      </c>
      <c r="I62" s="1068">
        <v>1400</v>
      </c>
      <c r="J62" s="1068">
        <v>700</v>
      </c>
      <c r="K62" s="1068">
        <v>1000</v>
      </c>
      <c r="L62" s="1047"/>
      <c r="M62" s="1047"/>
      <c r="N62" s="1047"/>
      <c r="O62" s="1047"/>
      <c r="P62" s="1047"/>
      <c r="Q62" s="1047"/>
      <c r="R62" s="1047"/>
      <c r="S62" s="1047"/>
      <c r="T62" s="1049" t="s">
        <v>3610</v>
      </c>
      <c r="U62" s="1276"/>
      <c r="V62" s="1072" t="s">
        <v>296</v>
      </c>
      <c r="W62" s="1069">
        <v>1</v>
      </c>
      <c r="X62" s="1070">
        <v>0</v>
      </c>
      <c r="Y62" s="1071">
        <f t="shared" si="2"/>
        <v>0</v>
      </c>
    </row>
    <row r="63" spans="1:25" ht="165.75">
      <c r="A63" s="1048"/>
      <c r="B63" s="1046"/>
      <c r="C63" s="1046"/>
      <c r="D63" s="1049" t="s">
        <v>3766</v>
      </c>
      <c r="E63" s="1047">
        <v>855322</v>
      </c>
      <c r="F63" s="1049" t="s">
        <v>3637</v>
      </c>
      <c r="G63" s="1047" t="s">
        <v>3638</v>
      </c>
      <c r="H63" s="1047" t="s">
        <v>3639</v>
      </c>
      <c r="I63" s="1068">
        <v>600</v>
      </c>
      <c r="J63" s="1068">
        <v>390</v>
      </c>
      <c r="K63" s="1068">
        <v>700</v>
      </c>
      <c r="L63" s="1047"/>
      <c r="M63" s="1047"/>
      <c r="N63" s="1047"/>
      <c r="O63" s="1047"/>
      <c r="P63" s="1047"/>
      <c r="Q63" s="1047"/>
      <c r="R63" s="1049" t="s">
        <v>3609</v>
      </c>
      <c r="S63" s="1049" t="s">
        <v>3609</v>
      </c>
      <c r="T63" s="1047"/>
      <c r="U63" s="1277"/>
      <c r="V63" s="1072" t="s">
        <v>296</v>
      </c>
      <c r="W63" s="1072">
        <v>1</v>
      </c>
      <c r="X63" s="1070">
        <v>0</v>
      </c>
      <c r="Y63" s="1071">
        <f t="shared" si="2"/>
        <v>0</v>
      </c>
    </row>
    <row r="64" spans="1:25" ht="63.75">
      <c r="A64" s="1048"/>
      <c r="B64" s="1046"/>
      <c r="C64" s="1046"/>
      <c r="D64" s="1049" t="s">
        <v>3767</v>
      </c>
      <c r="E64" s="1047">
        <v>855306</v>
      </c>
      <c r="F64" s="1049" t="s">
        <v>3631</v>
      </c>
      <c r="G64" s="1047" t="s">
        <v>3632</v>
      </c>
      <c r="H64" s="1047"/>
      <c r="I64" s="1068">
        <v>190</v>
      </c>
      <c r="J64" s="1068">
        <v>190</v>
      </c>
      <c r="K64" s="1068">
        <v>90</v>
      </c>
      <c r="L64" s="1047"/>
      <c r="M64" s="1047"/>
      <c r="N64" s="1047"/>
      <c r="O64" s="1047"/>
      <c r="P64" s="1047"/>
      <c r="Q64" s="1047"/>
      <c r="R64" s="1047"/>
      <c r="S64" s="1047"/>
      <c r="T64" s="1047"/>
      <c r="U64" s="1277"/>
      <c r="V64" s="1072" t="s">
        <v>296</v>
      </c>
      <c r="W64" s="1072">
        <v>1</v>
      </c>
      <c r="X64" s="1070">
        <v>0</v>
      </c>
      <c r="Y64" s="1071">
        <f t="shared" si="2"/>
        <v>0</v>
      </c>
    </row>
    <row r="65" spans="1:25" ht="63.75">
      <c r="A65" s="1048"/>
      <c r="B65" s="1046"/>
      <c r="C65" s="1050"/>
      <c r="D65" s="1049" t="s">
        <v>3768</v>
      </c>
      <c r="E65" s="1047">
        <v>855153</v>
      </c>
      <c r="F65" s="1049" t="s">
        <v>3769</v>
      </c>
      <c r="G65" s="1047" t="s">
        <v>3770</v>
      </c>
      <c r="H65" s="1047"/>
      <c r="I65" s="1068">
        <v>1280</v>
      </c>
      <c r="J65" s="1068">
        <v>540</v>
      </c>
      <c r="K65" s="1068">
        <v>40</v>
      </c>
      <c r="L65" s="1047"/>
      <c r="M65" s="1047"/>
      <c r="N65" s="1047"/>
      <c r="O65" s="1047"/>
      <c r="P65" s="1047"/>
      <c r="Q65" s="1047"/>
      <c r="R65" s="1047"/>
      <c r="S65" s="1047"/>
      <c r="T65" s="1047"/>
      <c r="U65" s="1277"/>
      <c r="V65" s="1072" t="s">
        <v>296</v>
      </c>
      <c r="W65" s="1072">
        <v>1</v>
      </c>
      <c r="X65" s="1070">
        <v>0</v>
      </c>
      <c r="Y65" s="1071">
        <f t="shared" si="2"/>
        <v>0</v>
      </c>
    </row>
    <row r="66" spans="1:25" ht="409.5">
      <c r="A66" s="1048"/>
      <c r="B66" s="1046"/>
      <c r="C66" s="1589" t="s">
        <v>3771</v>
      </c>
      <c r="D66" s="1589"/>
      <c r="E66" s="1047">
        <v>600195</v>
      </c>
      <c r="F66" s="1049" t="s">
        <v>3772</v>
      </c>
      <c r="G66" s="1047" t="s">
        <v>3773</v>
      </c>
      <c r="H66" s="1047" t="s">
        <v>3774</v>
      </c>
      <c r="I66" s="1068">
        <v>292</v>
      </c>
      <c r="J66" s="1068">
        <v>416</v>
      </c>
      <c r="K66" s="1068">
        <v>527</v>
      </c>
      <c r="L66" s="1049" t="s">
        <v>3775</v>
      </c>
      <c r="M66" s="1049" t="s">
        <v>3775</v>
      </c>
      <c r="N66" s="1047"/>
      <c r="O66" s="1047"/>
      <c r="P66" s="1047"/>
      <c r="Q66" s="1047"/>
      <c r="R66" s="1047"/>
      <c r="S66" s="1047"/>
      <c r="T66" s="1047"/>
      <c r="U66" s="1277"/>
      <c r="V66" s="1072" t="s">
        <v>296</v>
      </c>
      <c r="W66" s="1072">
        <v>1</v>
      </c>
      <c r="X66" s="1070">
        <v>0</v>
      </c>
      <c r="Y66" s="1071">
        <f t="shared" si="2"/>
        <v>0</v>
      </c>
    </row>
    <row r="67" spans="1:25" ht="25.5">
      <c r="A67" s="1048"/>
      <c r="B67" s="1046"/>
      <c r="C67" s="1589" t="s">
        <v>3776</v>
      </c>
      <c r="D67" s="1589"/>
      <c r="E67" s="1049" t="s">
        <v>3777</v>
      </c>
      <c r="F67" s="1049" t="s">
        <v>3778</v>
      </c>
      <c r="G67" s="1047" t="s">
        <v>3779</v>
      </c>
      <c r="H67" s="1047"/>
      <c r="I67" s="1068">
        <v>395</v>
      </c>
      <c r="J67" s="1068">
        <v>610</v>
      </c>
      <c r="K67" s="1068">
        <v>785</v>
      </c>
      <c r="L67" s="1047"/>
      <c r="M67" s="1047"/>
      <c r="N67" s="1047"/>
      <c r="O67" s="1047"/>
      <c r="P67" s="1047"/>
      <c r="Q67" s="1047"/>
      <c r="R67" s="1047"/>
      <c r="S67" s="1047"/>
      <c r="T67" s="1047"/>
      <c r="U67" s="1277"/>
      <c r="V67" s="1072" t="s">
        <v>296</v>
      </c>
      <c r="W67" s="1072">
        <v>1</v>
      </c>
      <c r="X67" s="1070">
        <v>0</v>
      </c>
      <c r="Y67" s="1071">
        <f t="shared" si="2"/>
        <v>0</v>
      </c>
    </row>
    <row r="68" spans="1:25" ht="89.25">
      <c r="A68" s="1048"/>
      <c r="B68" s="1046"/>
      <c r="C68" s="1589" t="s">
        <v>3780</v>
      </c>
      <c r="D68" s="1589"/>
      <c r="E68" s="1047">
        <v>132927</v>
      </c>
      <c r="F68" s="1049" t="s">
        <v>3650</v>
      </c>
      <c r="G68" s="1047" t="s">
        <v>3651</v>
      </c>
      <c r="H68" s="1047" t="s">
        <v>3652</v>
      </c>
      <c r="I68" s="1068">
        <v>450</v>
      </c>
      <c r="J68" s="1068">
        <v>550</v>
      </c>
      <c r="K68" s="1068">
        <v>685</v>
      </c>
      <c r="L68" s="1047"/>
      <c r="M68" s="1047"/>
      <c r="N68" s="1047"/>
      <c r="O68" s="1047"/>
      <c r="P68" s="1047"/>
      <c r="Q68" s="1047"/>
      <c r="R68" s="1047"/>
      <c r="S68" s="1047"/>
      <c r="T68" s="1047"/>
      <c r="U68" s="1277"/>
      <c r="V68" s="1072" t="s">
        <v>296</v>
      </c>
      <c r="W68" s="1072">
        <v>1</v>
      </c>
      <c r="X68" s="1070">
        <v>0</v>
      </c>
      <c r="Y68" s="1071">
        <f t="shared" si="2"/>
        <v>0</v>
      </c>
    </row>
    <row r="69" spans="1:25" ht="395.25">
      <c r="A69" s="1048"/>
      <c r="B69" s="1046"/>
      <c r="C69" s="1589" t="s">
        <v>3781</v>
      </c>
      <c r="D69" s="1589"/>
      <c r="E69" s="1047">
        <v>727464</v>
      </c>
      <c r="F69" s="1049" t="s">
        <v>3782</v>
      </c>
      <c r="G69" s="1047" t="s">
        <v>3783</v>
      </c>
      <c r="H69" s="1047" t="s">
        <v>3784</v>
      </c>
      <c r="I69" s="1068">
        <v>710</v>
      </c>
      <c r="J69" s="1068">
        <v>835</v>
      </c>
      <c r="K69" s="1068">
        <v>2050</v>
      </c>
      <c r="L69" s="1049" t="s">
        <v>3750</v>
      </c>
      <c r="M69" s="1049" t="s">
        <v>3750</v>
      </c>
      <c r="N69" s="1047"/>
      <c r="O69" s="1047"/>
      <c r="P69" s="1047"/>
      <c r="Q69" s="1047"/>
      <c r="R69" s="1047"/>
      <c r="S69" s="1047"/>
      <c r="T69" s="1047"/>
      <c r="U69" s="1277"/>
      <c r="V69" s="1072" t="s">
        <v>296</v>
      </c>
      <c r="W69" s="1072">
        <v>1</v>
      </c>
      <c r="X69" s="1070">
        <v>0</v>
      </c>
      <c r="Y69" s="1071">
        <f t="shared" si="2"/>
        <v>0</v>
      </c>
    </row>
    <row r="70" spans="1:25" ht="409.5">
      <c r="A70" s="1048"/>
      <c r="B70" s="1046"/>
      <c r="C70" s="1589" t="s">
        <v>3785</v>
      </c>
      <c r="D70" s="1589"/>
      <c r="E70" s="1047">
        <v>133234</v>
      </c>
      <c r="F70" s="1049" t="s">
        <v>3786</v>
      </c>
      <c r="G70" s="1047" t="s">
        <v>3787</v>
      </c>
      <c r="H70" s="1047" t="s">
        <v>3619</v>
      </c>
      <c r="I70" s="1068">
        <v>1500</v>
      </c>
      <c r="J70" s="1068">
        <v>700</v>
      </c>
      <c r="K70" s="1068">
        <v>1000</v>
      </c>
      <c r="L70" s="1047"/>
      <c r="M70" s="1047"/>
      <c r="N70" s="1047"/>
      <c r="O70" s="1047"/>
      <c r="P70" s="1047"/>
      <c r="Q70" s="1047"/>
      <c r="R70" s="1047"/>
      <c r="S70" s="1047"/>
      <c r="T70" s="1047"/>
      <c r="U70" s="1277"/>
      <c r="V70" s="1072" t="s">
        <v>296</v>
      </c>
      <c r="W70" s="1072">
        <v>1</v>
      </c>
      <c r="X70" s="1070">
        <v>0</v>
      </c>
      <c r="Y70" s="1071">
        <f t="shared" si="2"/>
        <v>0</v>
      </c>
    </row>
    <row r="71" spans="1:25" ht="51">
      <c r="A71" s="1048"/>
      <c r="B71" s="1046"/>
      <c r="C71" s="1050"/>
      <c r="D71" s="1049" t="s">
        <v>3788</v>
      </c>
      <c r="E71" s="1047">
        <v>855359</v>
      </c>
      <c r="F71" s="1049" t="s">
        <v>3789</v>
      </c>
      <c r="G71" s="1047" t="s">
        <v>3790</v>
      </c>
      <c r="H71" s="1047"/>
      <c r="I71" s="1068">
        <v>1380</v>
      </c>
      <c r="J71" s="1068">
        <v>540</v>
      </c>
      <c r="K71" s="1068">
        <v>40</v>
      </c>
      <c r="L71" s="1047"/>
      <c r="M71" s="1047"/>
      <c r="N71" s="1047"/>
      <c r="O71" s="1047"/>
      <c r="P71" s="1047"/>
      <c r="Q71" s="1047"/>
      <c r="R71" s="1047"/>
      <c r="S71" s="1047"/>
      <c r="T71" s="1047"/>
      <c r="U71" s="1277"/>
      <c r="V71" s="1072" t="s">
        <v>296</v>
      </c>
      <c r="W71" s="1072">
        <v>1</v>
      </c>
      <c r="X71" s="1070">
        <v>0</v>
      </c>
      <c r="Y71" s="1071">
        <f t="shared" si="2"/>
        <v>0</v>
      </c>
    </row>
    <row r="72" spans="1:25" ht="409.5">
      <c r="A72" s="1048"/>
      <c r="B72" s="1046"/>
      <c r="C72" s="1589" t="s">
        <v>3791</v>
      </c>
      <c r="D72" s="1589"/>
      <c r="E72" s="1047">
        <v>260706</v>
      </c>
      <c r="F72" s="1049" t="s">
        <v>3792</v>
      </c>
      <c r="G72" s="1047" t="s">
        <v>3793</v>
      </c>
      <c r="H72" s="1047" t="s">
        <v>3794</v>
      </c>
      <c r="I72" s="1068">
        <v>890</v>
      </c>
      <c r="J72" s="1068">
        <v>900</v>
      </c>
      <c r="K72" s="1068">
        <v>970</v>
      </c>
      <c r="L72" s="1047"/>
      <c r="M72" s="1047"/>
      <c r="N72" s="1049">
        <v>44637</v>
      </c>
      <c r="O72" s="1049">
        <v>44637</v>
      </c>
      <c r="P72" s="1047"/>
      <c r="Q72" s="1047"/>
      <c r="R72" s="1049" t="s">
        <v>3697</v>
      </c>
      <c r="S72" s="1047"/>
      <c r="T72" s="1049" t="s">
        <v>3795</v>
      </c>
      <c r="U72" s="1276"/>
      <c r="V72" s="1072" t="s">
        <v>296</v>
      </c>
      <c r="W72" s="1069">
        <v>1</v>
      </c>
      <c r="X72" s="1070">
        <v>0</v>
      </c>
      <c r="Y72" s="1071">
        <f t="shared" si="2"/>
        <v>0</v>
      </c>
    </row>
    <row r="73" spans="1:25" ht="51">
      <c r="A73" s="1048"/>
      <c r="B73" s="1046"/>
      <c r="C73" s="1046"/>
      <c r="D73" s="1049" t="s">
        <v>3796</v>
      </c>
      <c r="E73" s="1047">
        <v>922114</v>
      </c>
      <c r="F73" s="1049" t="s">
        <v>3797</v>
      </c>
      <c r="G73" s="1047" t="s">
        <v>3798</v>
      </c>
      <c r="H73" s="1047"/>
      <c r="I73" s="1068">
        <v>888</v>
      </c>
      <c r="J73" s="1068">
        <v>770</v>
      </c>
      <c r="K73" s="1068">
        <v>850</v>
      </c>
      <c r="L73" s="1047"/>
      <c r="M73" s="1047"/>
      <c r="N73" s="1047"/>
      <c r="O73" s="1047"/>
      <c r="P73" s="1047"/>
      <c r="Q73" s="1047"/>
      <c r="R73" s="1047"/>
      <c r="S73" s="1047"/>
      <c r="T73" s="1047"/>
      <c r="U73" s="1277"/>
      <c r="V73" s="1072" t="s">
        <v>296</v>
      </c>
      <c r="W73" s="1072">
        <v>1</v>
      </c>
      <c r="X73" s="1070">
        <v>0</v>
      </c>
      <c r="Y73" s="1071">
        <f t="shared" si="2"/>
        <v>0</v>
      </c>
    </row>
    <row r="74" spans="1:25" ht="25.5">
      <c r="A74" s="1048"/>
      <c r="B74" s="1046"/>
      <c r="C74" s="1046"/>
      <c r="D74" s="1049" t="s">
        <v>3799</v>
      </c>
      <c r="E74" s="1047">
        <v>922171</v>
      </c>
      <c r="F74" s="1049" t="s">
        <v>3800</v>
      </c>
      <c r="G74" s="1047" t="s">
        <v>3801</v>
      </c>
      <c r="H74" s="1047"/>
      <c r="I74" s="1068">
        <v>220</v>
      </c>
      <c r="J74" s="1068">
        <v>220</v>
      </c>
      <c r="K74" s="1068">
        <v>220</v>
      </c>
      <c r="L74" s="1047"/>
      <c r="M74" s="1047"/>
      <c r="N74" s="1047"/>
      <c r="O74" s="1047"/>
      <c r="P74" s="1047"/>
      <c r="Q74" s="1047"/>
      <c r="R74" s="1047"/>
      <c r="S74" s="1047"/>
      <c r="T74" s="1047"/>
      <c r="U74" s="1277"/>
      <c r="V74" s="1072" t="s">
        <v>296</v>
      </c>
      <c r="W74" s="1072">
        <v>1</v>
      </c>
      <c r="X74" s="1070">
        <v>0</v>
      </c>
      <c r="Y74" s="1071">
        <f t="shared" si="2"/>
        <v>0</v>
      </c>
    </row>
    <row r="75" spans="1:25" ht="102">
      <c r="A75" s="1048"/>
      <c r="B75" s="1046"/>
      <c r="C75" s="1050"/>
      <c r="D75" s="1049" t="s">
        <v>3802</v>
      </c>
      <c r="E75" s="1047">
        <v>921305</v>
      </c>
      <c r="F75" s="1049" t="s">
        <v>3803</v>
      </c>
      <c r="G75" s="1047" t="s">
        <v>3804</v>
      </c>
      <c r="H75" s="1047"/>
      <c r="I75" s="1068">
        <v>250</v>
      </c>
      <c r="J75" s="1068">
        <v>480</v>
      </c>
      <c r="K75" s="1068">
        <v>540</v>
      </c>
      <c r="L75" s="1049" t="s">
        <v>3805</v>
      </c>
      <c r="M75" s="1049" t="s">
        <v>3805</v>
      </c>
      <c r="N75" s="1047"/>
      <c r="O75" s="1047"/>
      <c r="P75" s="1047"/>
      <c r="Q75" s="1047"/>
      <c r="R75" s="1049" t="s">
        <v>3609</v>
      </c>
      <c r="S75" s="1049" t="s">
        <v>3697</v>
      </c>
      <c r="T75" s="1047"/>
      <c r="U75" s="1277"/>
      <c r="V75" s="1072" t="s">
        <v>296</v>
      </c>
      <c r="W75" s="1072">
        <v>1</v>
      </c>
      <c r="X75" s="1070">
        <v>0</v>
      </c>
      <c r="Y75" s="1071">
        <f t="shared" si="2"/>
        <v>0</v>
      </c>
    </row>
    <row r="76" spans="1:25" ht="76.5">
      <c r="A76" s="1055"/>
      <c r="B76" s="1050"/>
      <c r="C76" s="1589" t="s">
        <v>3806</v>
      </c>
      <c r="D76" s="1589"/>
      <c r="E76" s="1047">
        <v>642330</v>
      </c>
      <c r="F76" s="1049" t="s">
        <v>3807</v>
      </c>
      <c r="G76" s="1047" t="s">
        <v>3808</v>
      </c>
      <c r="H76" s="1047"/>
      <c r="I76" s="1068">
        <v>1200</v>
      </c>
      <c r="J76" s="1068">
        <v>1100</v>
      </c>
      <c r="K76" s="1068">
        <v>500</v>
      </c>
      <c r="L76" s="1047"/>
      <c r="M76" s="1047"/>
      <c r="N76" s="1047"/>
      <c r="O76" s="1047"/>
      <c r="P76" s="1047"/>
      <c r="Q76" s="1047"/>
      <c r="R76" s="1047"/>
      <c r="S76" s="1047"/>
      <c r="T76" s="1047"/>
      <c r="U76" s="1277"/>
      <c r="V76" s="1072" t="s">
        <v>296</v>
      </c>
      <c r="W76" s="1072">
        <v>1</v>
      </c>
      <c r="X76" s="1070">
        <v>0</v>
      </c>
      <c r="Y76" s="1071">
        <f t="shared" si="2"/>
        <v>0</v>
      </c>
    </row>
    <row r="77" spans="1:25">
      <c r="A77" s="1056"/>
      <c r="B77" s="1057"/>
      <c r="C77" s="1058"/>
      <c r="D77" s="1058"/>
      <c r="E77" s="1059"/>
      <c r="F77" s="1058"/>
      <c r="G77" s="1059"/>
      <c r="H77" s="1059"/>
      <c r="I77" s="1076"/>
      <c r="J77" s="1076"/>
      <c r="K77" s="1076"/>
      <c r="L77" s="1059"/>
      <c r="M77" s="1059"/>
      <c r="N77" s="1059"/>
      <c r="O77" s="1059"/>
      <c r="P77" s="1059"/>
      <c r="Q77" s="1059"/>
      <c r="R77" s="1059"/>
      <c r="S77" s="1059"/>
      <c r="T77" s="1059"/>
      <c r="U77" s="1279"/>
      <c r="V77" s="1077"/>
      <c r="W77" s="1077"/>
      <c r="X77" s="1078"/>
      <c r="Y77" s="1079"/>
    </row>
    <row r="78" spans="1:25">
      <c r="A78" s="1042"/>
      <c r="B78" s="1588" t="s">
        <v>3434</v>
      </c>
      <c r="C78" s="1588"/>
      <c r="D78" s="1588"/>
      <c r="E78" s="1060"/>
      <c r="F78" s="1060"/>
      <c r="G78" s="1043" t="s">
        <v>3809</v>
      </c>
      <c r="H78" s="1060"/>
      <c r="I78" s="1065"/>
      <c r="J78" s="1065"/>
      <c r="K78" s="1065"/>
      <c r="L78" s="1060"/>
      <c r="M78" s="1060"/>
      <c r="N78" s="1060"/>
      <c r="O78" s="1060"/>
      <c r="P78" s="1060"/>
      <c r="Q78" s="1060"/>
      <c r="R78" s="1060"/>
      <c r="S78" s="1060"/>
      <c r="T78" s="1060"/>
      <c r="U78" s="1280"/>
      <c r="V78" s="1066"/>
      <c r="W78" s="1066"/>
      <c r="X78" s="1080"/>
      <c r="Y78" s="1067">
        <f>SUM(Y79:Y85)</f>
        <v>0</v>
      </c>
    </row>
    <row r="79" spans="1:25" ht="382.5">
      <c r="A79" s="1045"/>
      <c r="B79" s="1046"/>
      <c r="C79" s="1589" t="s">
        <v>3810</v>
      </c>
      <c r="D79" s="1589"/>
      <c r="E79" s="1047">
        <v>132809</v>
      </c>
      <c r="F79" s="1049" t="s">
        <v>3811</v>
      </c>
      <c r="G79" s="1047" t="s">
        <v>3812</v>
      </c>
      <c r="H79" s="1047" t="s">
        <v>3813</v>
      </c>
      <c r="I79" s="1068">
        <v>1400</v>
      </c>
      <c r="J79" s="1068">
        <v>700</v>
      </c>
      <c r="K79" s="1068">
        <v>1000</v>
      </c>
      <c r="L79" s="1047"/>
      <c r="M79" s="1047"/>
      <c r="N79" s="1047"/>
      <c r="O79" s="1047"/>
      <c r="P79" s="1047"/>
      <c r="Q79" s="1047"/>
      <c r="R79" s="1047"/>
      <c r="S79" s="1047"/>
      <c r="T79" s="1049" t="s">
        <v>3751</v>
      </c>
      <c r="U79" s="1276"/>
      <c r="V79" s="1069" t="s">
        <v>296</v>
      </c>
      <c r="W79" s="1069">
        <v>1</v>
      </c>
      <c r="X79" s="1070">
        <v>0</v>
      </c>
      <c r="Y79" s="1071">
        <f t="shared" ref="Y79:Y85" si="3">X79*W79</f>
        <v>0</v>
      </c>
    </row>
    <row r="80" spans="1:25" ht="63.75">
      <c r="A80" s="1048"/>
      <c r="B80" s="1046"/>
      <c r="C80" s="1046"/>
      <c r="D80" s="1049" t="s">
        <v>3814</v>
      </c>
      <c r="E80" s="1047">
        <v>855153</v>
      </c>
      <c r="F80" s="1049" t="s">
        <v>3769</v>
      </c>
      <c r="G80" s="1047" t="s">
        <v>3770</v>
      </c>
      <c r="H80" s="1047"/>
      <c r="I80" s="1068">
        <v>1280</v>
      </c>
      <c r="J80" s="1068">
        <v>540</v>
      </c>
      <c r="K80" s="1068">
        <v>40</v>
      </c>
      <c r="L80" s="1047"/>
      <c r="M80" s="1047"/>
      <c r="N80" s="1047"/>
      <c r="O80" s="1047"/>
      <c r="P80" s="1047"/>
      <c r="Q80" s="1047"/>
      <c r="R80" s="1047"/>
      <c r="S80" s="1047"/>
      <c r="T80" s="1047"/>
      <c r="U80" s="1277"/>
      <c r="V80" s="1069" t="s">
        <v>296</v>
      </c>
      <c r="W80" s="1072">
        <v>1</v>
      </c>
      <c r="X80" s="1070">
        <v>0</v>
      </c>
      <c r="Y80" s="1071">
        <f t="shared" si="3"/>
        <v>0</v>
      </c>
    </row>
    <row r="81" spans="1:25" ht="51">
      <c r="A81" s="1048"/>
      <c r="B81" s="1046"/>
      <c r="C81" s="1046"/>
      <c r="D81" s="1049" t="s">
        <v>3815</v>
      </c>
      <c r="E81" s="1049" t="s">
        <v>3816</v>
      </c>
      <c r="F81" s="1049" t="s">
        <v>3816</v>
      </c>
      <c r="G81" s="1047" t="s">
        <v>3817</v>
      </c>
      <c r="H81" s="1047"/>
      <c r="I81" s="1068">
        <v>800</v>
      </c>
      <c r="J81" s="1068">
        <v>465</v>
      </c>
      <c r="K81" s="1068">
        <v>1400</v>
      </c>
      <c r="L81" s="1047"/>
      <c r="M81" s="1047"/>
      <c r="N81" s="1047"/>
      <c r="O81" s="1047"/>
      <c r="P81" s="1047"/>
      <c r="Q81" s="1047"/>
      <c r="R81" s="1049" t="s">
        <v>3609</v>
      </c>
      <c r="S81" s="1049" t="s">
        <v>3609</v>
      </c>
      <c r="T81" s="1047"/>
      <c r="U81" s="1277"/>
      <c r="V81" s="1069" t="s">
        <v>296</v>
      </c>
      <c r="W81" s="1072">
        <v>1</v>
      </c>
      <c r="X81" s="1070">
        <v>0</v>
      </c>
      <c r="Y81" s="1071">
        <f t="shared" si="3"/>
        <v>0</v>
      </c>
    </row>
    <row r="82" spans="1:25" ht="63.75">
      <c r="A82" s="1048"/>
      <c r="B82" s="1046"/>
      <c r="C82" s="1050"/>
      <c r="D82" s="1049" t="s">
        <v>3818</v>
      </c>
      <c r="E82" s="1047">
        <v>850022</v>
      </c>
      <c r="F82" s="1049" t="s">
        <v>3819</v>
      </c>
      <c r="G82" s="1047" t="s">
        <v>3820</v>
      </c>
      <c r="H82" s="1047"/>
      <c r="I82" s="1068">
        <v>190</v>
      </c>
      <c r="J82" s="1068">
        <v>380</v>
      </c>
      <c r="K82" s="1068">
        <v>90</v>
      </c>
      <c r="L82" s="1047"/>
      <c r="M82" s="1047"/>
      <c r="N82" s="1047"/>
      <c r="O82" s="1047"/>
      <c r="P82" s="1047"/>
      <c r="Q82" s="1047"/>
      <c r="R82" s="1047"/>
      <c r="S82" s="1047"/>
      <c r="T82" s="1047"/>
      <c r="U82" s="1277"/>
      <c r="V82" s="1069" t="s">
        <v>296</v>
      </c>
      <c r="W82" s="1072">
        <v>1</v>
      </c>
      <c r="X82" s="1070">
        <v>0</v>
      </c>
      <c r="Y82" s="1071">
        <f t="shared" si="3"/>
        <v>0</v>
      </c>
    </row>
    <row r="83" spans="1:25" ht="409.5">
      <c r="A83" s="1048"/>
      <c r="B83" s="1046"/>
      <c r="C83" s="1589" t="s">
        <v>3821</v>
      </c>
      <c r="D83" s="1589"/>
      <c r="E83" s="1047">
        <v>503026</v>
      </c>
      <c r="F83" s="1049" t="s">
        <v>3822</v>
      </c>
      <c r="G83" s="1047" t="s">
        <v>3823</v>
      </c>
      <c r="H83" s="1047" t="s">
        <v>3824</v>
      </c>
      <c r="I83" s="1068">
        <v>642</v>
      </c>
      <c r="J83" s="1068">
        <v>723</v>
      </c>
      <c r="K83" s="1068">
        <v>1477</v>
      </c>
      <c r="L83" s="1047"/>
      <c r="M83" s="1047"/>
      <c r="N83" s="1049">
        <v>44573</v>
      </c>
      <c r="O83" s="1049">
        <v>44573</v>
      </c>
      <c r="P83" s="1047"/>
      <c r="Q83" s="1047"/>
      <c r="R83" s="1047"/>
      <c r="S83" s="1049" t="s">
        <v>3825</v>
      </c>
      <c r="T83" s="1049" t="s">
        <v>3826</v>
      </c>
      <c r="U83" s="1276"/>
      <c r="V83" s="1069" t="s">
        <v>296</v>
      </c>
      <c r="W83" s="1069">
        <v>1</v>
      </c>
      <c r="X83" s="1070">
        <v>0</v>
      </c>
      <c r="Y83" s="1071">
        <f t="shared" si="3"/>
        <v>0</v>
      </c>
    </row>
    <row r="84" spans="1:25" ht="102">
      <c r="A84" s="1048"/>
      <c r="B84" s="1046"/>
      <c r="C84" s="1050"/>
      <c r="D84" s="1049" t="s">
        <v>3827</v>
      </c>
      <c r="E84" s="1047">
        <v>860413</v>
      </c>
      <c r="F84" s="1049" t="s">
        <v>3828</v>
      </c>
      <c r="G84" s="1047" t="s">
        <v>3804</v>
      </c>
      <c r="H84" s="1047"/>
      <c r="I84" s="1068">
        <v>245</v>
      </c>
      <c r="J84" s="1068">
        <v>480</v>
      </c>
      <c r="K84" s="1068">
        <v>560</v>
      </c>
      <c r="L84" s="1049" t="s">
        <v>3829</v>
      </c>
      <c r="M84" s="1049" t="s">
        <v>3829</v>
      </c>
      <c r="N84" s="1047"/>
      <c r="O84" s="1047"/>
      <c r="P84" s="1047"/>
      <c r="Q84" s="1047"/>
      <c r="R84" s="1049" t="s">
        <v>3825</v>
      </c>
      <c r="S84" s="1047"/>
      <c r="T84" s="1047"/>
      <c r="U84" s="1277"/>
      <c r="V84" s="1069" t="s">
        <v>296</v>
      </c>
      <c r="W84" s="1072">
        <v>1</v>
      </c>
      <c r="X84" s="1070">
        <v>0</v>
      </c>
      <c r="Y84" s="1071">
        <f t="shared" si="3"/>
        <v>0</v>
      </c>
    </row>
    <row r="85" spans="1:25" ht="89.25">
      <c r="A85" s="1055"/>
      <c r="B85" s="1050"/>
      <c r="C85" s="1589" t="s">
        <v>3830</v>
      </c>
      <c r="D85" s="1589"/>
      <c r="E85" s="1047">
        <v>132927</v>
      </c>
      <c r="F85" s="1049" t="s">
        <v>3650</v>
      </c>
      <c r="G85" s="1047" t="s">
        <v>3651</v>
      </c>
      <c r="H85" s="1047" t="s">
        <v>3652</v>
      </c>
      <c r="I85" s="1068">
        <v>450</v>
      </c>
      <c r="J85" s="1068">
        <v>550</v>
      </c>
      <c r="K85" s="1068">
        <v>685</v>
      </c>
      <c r="L85" s="1047"/>
      <c r="M85" s="1047"/>
      <c r="N85" s="1047"/>
      <c r="O85" s="1047"/>
      <c r="P85" s="1047"/>
      <c r="Q85" s="1047"/>
      <c r="R85" s="1047"/>
      <c r="S85" s="1047"/>
      <c r="T85" s="1047"/>
      <c r="U85" s="1277"/>
      <c r="V85" s="1069" t="s">
        <v>296</v>
      </c>
      <c r="W85" s="1072">
        <v>1</v>
      </c>
      <c r="X85" s="1070">
        <v>0</v>
      </c>
      <c r="Y85" s="1071">
        <f t="shared" si="3"/>
        <v>0</v>
      </c>
    </row>
    <row r="86" spans="1:25">
      <c r="A86" s="1056"/>
      <c r="B86" s="1057"/>
      <c r="C86" s="1058"/>
      <c r="D86" s="1058"/>
      <c r="E86" s="1059"/>
      <c r="F86" s="1058"/>
      <c r="G86" s="1059"/>
      <c r="H86" s="1059"/>
      <c r="I86" s="1076"/>
      <c r="J86" s="1076"/>
      <c r="K86" s="1076"/>
      <c r="L86" s="1059"/>
      <c r="M86" s="1059"/>
      <c r="N86" s="1059"/>
      <c r="O86" s="1059"/>
      <c r="P86" s="1059"/>
      <c r="Q86" s="1059"/>
      <c r="R86" s="1059"/>
      <c r="S86" s="1059"/>
      <c r="T86" s="1059"/>
      <c r="U86" s="1279"/>
      <c r="V86" s="1077"/>
      <c r="W86" s="1077"/>
      <c r="X86" s="1078"/>
      <c r="Y86" s="1079"/>
    </row>
    <row r="87" spans="1:25">
      <c r="A87" s="1042"/>
      <c r="B87" s="1588" t="s">
        <v>3831</v>
      </c>
      <c r="C87" s="1588"/>
      <c r="D87" s="1588"/>
      <c r="E87" s="1060"/>
      <c r="F87" s="1060"/>
      <c r="G87" s="1043" t="s">
        <v>3832</v>
      </c>
      <c r="H87" s="1060"/>
      <c r="I87" s="1065"/>
      <c r="J87" s="1065"/>
      <c r="K87" s="1065"/>
      <c r="L87" s="1060"/>
      <c r="M87" s="1060"/>
      <c r="N87" s="1060"/>
      <c r="O87" s="1060"/>
      <c r="P87" s="1060"/>
      <c r="Q87" s="1060"/>
      <c r="R87" s="1060"/>
      <c r="S87" s="1060"/>
      <c r="T87" s="1060"/>
      <c r="U87" s="1280"/>
      <c r="V87" s="1066"/>
      <c r="W87" s="1066"/>
      <c r="X87" s="1080"/>
      <c r="Y87" s="1067">
        <f>SUM(Y88:Y101)</f>
        <v>0</v>
      </c>
    </row>
    <row r="88" spans="1:25" ht="409.5">
      <c r="A88" s="1045"/>
      <c r="B88" s="1046"/>
      <c r="C88" s="1589" t="s">
        <v>3833</v>
      </c>
      <c r="D88" s="1589"/>
      <c r="E88" s="1047">
        <v>865335</v>
      </c>
      <c r="F88" s="1049" t="s">
        <v>3834</v>
      </c>
      <c r="G88" s="1047" t="s">
        <v>3835</v>
      </c>
      <c r="H88" s="1047" t="s">
        <v>3836</v>
      </c>
      <c r="I88" s="1068">
        <v>1000</v>
      </c>
      <c r="J88" s="1068">
        <v>800</v>
      </c>
      <c r="K88" s="1068">
        <v>1551</v>
      </c>
      <c r="L88" s="1047"/>
      <c r="M88" s="1047"/>
      <c r="N88" s="1047"/>
      <c r="O88" s="1047"/>
      <c r="P88" s="1047"/>
      <c r="Q88" s="1047"/>
      <c r="R88" s="1047"/>
      <c r="S88" s="1047"/>
      <c r="T88" s="1047"/>
      <c r="U88" s="1277"/>
      <c r="V88" s="1072" t="s">
        <v>296</v>
      </c>
      <c r="W88" s="1072">
        <v>1</v>
      </c>
      <c r="X88" s="1070">
        <v>0</v>
      </c>
      <c r="Y88" s="1071">
        <f t="shared" ref="Y88:Y101" si="4">X88*W88</f>
        <v>0</v>
      </c>
    </row>
    <row r="89" spans="1:25" ht="267.75">
      <c r="A89" s="1048"/>
      <c r="B89" s="1046"/>
      <c r="C89" s="1589" t="s">
        <v>3837</v>
      </c>
      <c r="D89" s="1589"/>
      <c r="E89" s="1047">
        <v>865318</v>
      </c>
      <c r="F89" s="1049" t="s">
        <v>3838</v>
      </c>
      <c r="G89" s="1047" t="s">
        <v>3839</v>
      </c>
      <c r="H89" s="1047" t="s">
        <v>3840</v>
      </c>
      <c r="I89" s="1068">
        <v>1050</v>
      </c>
      <c r="J89" s="1068">
        <v>765</v>
      </c>
      <c r="K89" s="1068">
        <v>600</v>
      </c>
      <c r="L89" s="1047"/>
      <c r="M89" s="1047"/>
      <c r="N89" s="1047"/>
      <c r="O89" s="1047"/>
      <c r="P89" s="1047"/>
      <c r="Q89" s="1047"/>
      <c r="R89" s="1047"/>
      <c r="S89" s="1047"/>
      <c r="T89" s="1047"/>
      <c r="U89" s="1277"/>
      <c r="V89" s="1072" t="s">
        <v>296</v>
      </c>
      <c r="W89" s="1072">
        <v>1</v>
      </c>
      <c r="X89" s="1070">
        <v>0</v>
      </c>
      <c r="Y89" s="1071">
        <f t="shared" si="4"/>
        <v>0</v>
      </c>
    </row>
    <row r="90" spans="1:25" ht="63.75">
      <c r="A90" s="1048"/>
      <c r="B90" s="1046"/>
      <c r="C90" s="1046"/>
      <c r="D90" s="1049" t="s">
        <v>3841</v>
      </c>
      <c r="E90" s="1047">
        <v>895313</v>
      </c>
      <c r="F90" s="1049" t="s">
        <v>3842</v>
      </c>
      <c r="G90" s="1047" t="s">
        <v>3632</v>
      </c>
      <c r="H90" s="1047"/>
      <c r="I90" s="1068">
        <v>100</v>
      </c>
      <c r="J90" s="1068">
        <v>300</v>
      </c>
      <c r="K90" s="1068">
        <v>50</v>
      </c>
      <c r="L90" s="1047"/>
      <c r="M90" s="1047"/>
      <c r="N90" s="1047"/>
      <c r="O90" s="1047"/>
      <c r="P90" s="1047"/>
      <c r="Q90" s="1047"/>
      <c r="R90" s="1047"/>
      <c r="S90" s="1047"/>
      <c r="T90" s="1047"/>
      <c r="U90" s="1277"/>
      <c r="V90" s="1072" t="s">
        <v>296</v>
      </c>
      <c r="W90" s="1072">
        <v>1</v>
      </c>
      <c r="X90" s="1070">
        <v>0</v>
      </c>
      <c r="Y90" s="1071">
        <f t="shared" si="4"/>
        <v>0</v>
      </c>
    </row>
    <row r="91" spans="1:25" ht="51">
      <c r="A91" s="1048"/>
      <c r="B91" s="1046"/>
      <c r="C91" s="1050"/>
      <c r="D91" s="1049" t="s">
        <v>3843</v>
      </c>
      <c r="E91" s="1049" t="s">
        <v>3816</v>
      </c>
      <c r="F91" s="1049" t="s">
        <v>3816</v>
      </c>
      <c r="G91" s="1047" t="s">
        <v>3817</v>
      </c>
      <c r="H91" s="1047"/>
      <c r="I91" s="1068">
        <v>800</v>
      </c>
      <c r="J91" s="1068">
        <v>465</v>
      </c>
      <c r="K91" s="1068">
        <v>1400</v>
      </c>
      <c r="L91" s="1047"/>
      <c r="M91" s="1047"/>
      <c r="N91" s="1047"/>
      <c r="O91" s="1047"/>
      <c r="P91" s="1047"/>
      <c r="Q91" s="1047"/>
      <c r="R91" s="1049" t="s">
        <v>3609</v>
      </c>
      <c r="S91" s="1049" t="s">
        <v>3609</v>
      </c>
      <c r="T91" s="1047"/>
      <c r="U91" s="1277"/>
      <c r="V91" s="1072" t="s">
        <v>296</v>
      </c>
      <c r="W91" s="1072">
        <v>1</v>
      </c>
      <c r="X91" s="1070">
        <v>0</v>
      </c>
      <c r="Y91" s="1071">
        <f t="shared" si="4"/>
        <v>0</v>
      </c>
    </row>
    <row r="92" spans="1:25" ht="409.5">
      <c r="A92" s="1048"/>
      <c r="B92" s="1046"/>
      <c r="C92" s="1589" t="s">
        <v>3844</v>
      </c>
      <c r="D92" s="1589"/>
      <c r="E92" s="1047">
        <v>504149</v>
      </c>
      <c r="F92" s="1049" t="s">
        <v>3845</v>
      </c>
      <c r="G92" s="1047" t="s">
        <v>3846</v>
      </c>
      <c r="H92" s="1047" t="s">
        <v>3847</v>
      </c>
      <c r="I92" s="1068">
        <v>752</v>
      </c>
      <c r="J92" s="1068">
        <v>755</v>
      </c>
      <c r="K92" s="1068">
        <v>1567</v>
      </c>
      <c r="L92" s="1047"/>
      <c r="M92" s="1047"/>
      <c r="N92" s="1049">
        <v>44816</v>
      </c>
      <c r="O92" s="1049">
        <v>44816</v>
      </c>
      <c r="P92" s="1047"/>
      <c r="Q92" s="1047"/>
      <c r="R92" s="1049" t="s">
        <v>3825</v>
      </c>
      <c r="S92" s="1049" t="s">
        <v>3825</v>
      </c>
      <c r="T92" s="1049" t="s">
        <v>3826</v>
      </c>
      <c r="U92" s="1276"/>
      <c r="V92" s="1072" t="s">
        <v>296</v>
      </c>
      <c r="W92" s="1069">
        <v>1</v>
      </c>
      <c r="X92" s="1070">
        <v>0</v>
      </c>
      <c r="Y92" s="1071">
        <f t="shared" si="4"/>
        <v>0</v>
      </c>
    </row>
    <row r="93" spans="1:25" ht="38.25">
      <c r="A93" s="1048"/>
      <c r="B93" s="1046"/>
      <c r="C93" s="1046"/>
      <c r="D93" s="1049" t="s">
        <v>3848</v>
      </c>
      <c r="E93" s="1047">
        <v>867009</v>
      </c>
      <c r="F93" s="1049" t="s">
        <v>3849</v>
      </c>
      <c r="G93" s="1047" t="s">
        <v>3850</v>
      </c>
      <c r="H93" s="1047"/>
      <c r="I93" s="1068">
        <v>500</v>
      </c>
      <c r="J93" s="1068">
        <v>500</v>
      </c>
      <c r="K93" s="1068">
        <v>105</v>
      </c>
      <c r="L93" s="1047"/>
      <c r="M93" s="1047"/>
      <c r="N93" s="1047"/>
      <c r="O93" s="1047"/>
      <c r="P93" s="1047"/>
      <c r="Q93" s="1047"/>
      <c r="R93" s="1047"/>
      <c r="S93" s="1047"/>
      <c r="T93" s="1047"/>
      <c r="U93" s="1277"/>
      <c r="V93" s="1072" t="s">
        <v>296</v>
      </c>
      <c r="W93" s="1072">
        <v>3</v>
      </c>
      <c r="X93" s="1070">
        <v>0</v>
      </c>
      <c r="Y93" s="1071">
        <f t="shared" si="4"/>
        <v>0</v>
      </c>
    </row>
    <row r="94" spans="1:25" ht="38.25">
      <c r="A94" s="1048"/>
      <c r="B94" s="1046"/>
      <c r="C94" s="1046"/>
      <c r="D94" s="1049" t="s">
        <v>3851</v>
      </c>
      <c r="E94" s="1047">
        <v>866743</v>
      </c>
      <c r="F94" s="1049" t="s">
        <v>3852</v>
      </c>
      <c r="G94" s="1047" t="s">
        <v>3853</v>
      </c>
      <c r="H94" s="1047"/>
      <c r="I94" s="1068">
        <v>500</v>
      </c>
      <c r="J94" s="1068">
        <v>500</v>
      </c>
      <c r="K94" s="1068">
        <v>105</v>
      </c>
      <c r="L94" s="1047"/>
      <c r="M94" s="1047"/>
      <c r="N94" s="1047"/>
      <c r="O94" s="1047"/>
      <c r="P94" s="1047"/>
      <c r="Q94" s="1047"/>
      <c r="R94" s="1047"/>
      <c r="S94" s="1047"/>
      <c r="T94" s="1047"/>
      <c r="U94" s="1277"/>
      <c r="V94" s="1072" t="s">
        <v>296</v>
      </c>
      <c r="W94" s="1072">
        <v>5</v>
      </c>
      <c r="X94" s="1070">
        <v>0</v>
      </c>
      <c r="Y94" s="1071">
        <f t="shared" si="4"/>
        <v>0</v>
      </c>
    </row>
    <row r="95" spans="1:25" ht="102">
      <c r="A95" s="1048"/>
      <c r="B95" s="1046"/>
      <c r="C95" s="1046"/>
      <c r="D95" s="1049" t="s">
        <v>3854</v>
      </c>
      <c r="E95" s="1047">
        <v>860413</v>
      </c>
      <c r="F95" s="1049" t="s">
        <v>3828</v>
      </c>
      <c r="G95" s="1047" t="s">
        <v>3804</v>
      </c>
      <c r="H95" s="1047"/>
      <c r="I95" s="1068">
        <v>245</v>
      </c>
      <c r="J95" s="1068">
        <v>480</v>
      </c>
      <c r="K95" s="1068">
        <v>560</v>
      </c>
      <c r="L95" s="1049" t="s">
        <v>3829</v>
      </c>
      <c r="M95" s="1049" t="s">
        <v>3829</v>
      </c>
      <c r="N95" s="1047"/>
      <c r="O95" s="1047"/>
      <c r="P95" s="1047"/>
      <c r="Q95" s="1047"/>
      <c r="R95" s="1049" t="s">
        <v>3825</v>
      </c>
      <c r="S95" s="1047"/>
      <c r="T95" s="1047"/>
      <c r="U95" s="1277"/>
      <c r="V95" s="1072" t="s">
        <v>296</v>
      </c>
      <c r="W95" s="1072">
        <v>1</v>
      </c>
      <c r="X95" s="1070">
        <v>0</v>
      </c>
      <c r="Y95" s="1071">
        <f t="shared" si="4"/>
        <v>0</v>
      </c>
    </row>
    <row r="96" spans="1:25" ht="38.25">
      <c r="A96" s="1048"/>
      <c r="B96" s="1046"/>
      <c r="C96" s="1046"/>
      <c r="D96" s="1049" t="s">
        <v>3855</v>
      </c>
      <c r="E96" s="1047">
        <v>867000</v>
      </c>
      <c r="F96" s="1049" t="s">
        <v>3856</v>
      </c>
      <c r="G96" s="1047" t="s">
        <v>3857</v>
      </c>
      <c r="H96" s="1047"/>
      <c r="I96" s="1068">
        <v>500</v>
      </c>
      <c r="J96" s="1068">
        <v>500</v>
      </c>
      <c r="K96" s="1068">
        <v>105</v>
      </c>
      <c r="L96" s="1047"/>
      <c r="M96" s="1047"/>
      <c r="N96" s="1047"/>
      <c r="O96" s="1047"/>
      <c r="P96" s="1047"/>
      <c r="Q96" s="1047"/>
      <c r="R96" s="1047"/>
      <c r="S96" s="1047"/>
      <c r="T96" s="1047"/>
      <c r="U96" s="1277"/>
      <c r="V96" s="1072" t="s">
        <v>296</v>
      </c>
      <c r="W96" s="1072">
        <v>5</v>
      </c>
      <c r="X96" s="1070">
        <v>0</v>
      </c>
      <c r="Y96" s="1071">
        <f t="shared" si="4"/>
        <v>0</v>
      </c>
    </row>
    <row r="97" spans="1:25" ht="38.25">
      <c r="A97" s="1048"/>
      <c r="B97" s="1046"/>
      <c r="C97" s="1050"/>
      <c r="D97" s="1049" t="s">
        <v>3858</v>
      </c>
      <c r="E97" s="1047">
        <v>867002</v>
      </c>
      <c r="F97" s="1049" t="s">
        <v>3859</v>
      </c>
      <c r="G97" s="1047" t="s">
        <v>3860</v>
      </c>
      <c r="H97" s="1047"/>
      <c r="I97" s="1068">
        <v>500</v>
      </c>
      <c r="J97" s="1068">
        <v>500</v>
      </c>
      <c r="K97" s="1068">
        <v>105</v>
      </c>
      <c r="L97" s="1047"/>
      <c r="M97" s="1047"/>
      <c r="N97" s="1047"/>
      <c r="O97" s="1047"/>
      <c r="P97" s="1047"/>
      <c r="Q97" s="1047"/>
      <c r="R97" s="1047"/>
      <c r="S97" s="1047"/>
      <c r="T97" s="1047"/>
      <c r="U97" s="1277"/>
      <c r="V97" s="1072" t="s">
        <v>296</v>
      </c>
      <c r="W97" s="1072">
        <v>5</v>
      </c>
      <c r="X97" s="1070">
        <v>0</v>
      </c>
      <c r="Y97" s="1071">
        <f t="shared" si="4"/>
        <v>0</v>
      </c>
    </row>
    <row r="98" spans="1:25" ht="267.75">
      <c r="A98" s="1048"/>
      <c r="B98" s="1046"/>
      <c r="C98" s="1589" t="s">
        <v>3861</v>
      </c>
      <c r="D98" s="1589"/>
      <c r="E98" s="1047">
        <v>865303</v>
      </c>
      <c r="F98" s="1049" t="s">
        <v>3862</v>
      </c>
      <c r="G98" s="1047" t="s">
        <v>3863</v>
      </c>
      <c r="H98" s="1047" t="s">
        <v>3864</v>
      </c>
      <c r="I98" s="1068">
        <v>1200</v>
      </c>
      <c r="J98" s="1068">
        <v>600</v>
      </c>
      <c r="K98" s="1068">
        <v>910</v>
      </c>
      <c r="L98" s="1047"/>
      <c r="M98" s="1047"/>
      <c r="N98" s="1047"/>
      <c r="O98" s="1047"/>
      <c r="P98" s="1047"/>
      <c r="Q98" s="1047"/>
      <c r="R98" s="1047"/>
      <c r="S98" s="1047"/>
      <c r="T98" s="1047"/>
      <c r="U98" s="1277"/>
      <c r="V98" s="1072" t="s">
        <v>296</v>
      </c>
      <c r="W98" s="1072">
        <v>1</v>
      </c>
      <c r="X98" s="1070">
        <v>0</v>
      </c>
      <c r="Y98" s="1071">
        <f t="shared" si="4"/>
        <v>0</v>
      </c>
    </row>
    <row r="99" spans="1:25" ht="51">
      <c r="A99" s="1048"/>
      <c r="B99" s="1046"/>
      <c r="C99" s="1589" t="s">
        <v>3865</v>
      </c>
      <c r="D99" s="1589"/>
      <c r="E99" s="1047">
        <v>132947</v>
      </c>
      <c r="F99" s="1049" t="s">
        <v>3866</v>
      </c>
      <c r="G99" s="1047" t="s">
        <v>3867</v>
      </c>
      <c r="H99" s="1047"/>
      <c r="I99" s="1068">
        <v>1400</v>
      </c>
      <c r="J99" s="1068">
        <v>550</v>
      </c>
      <c r="K99" s="1068">
        <v>1990</v>
      </c>
      <c r="L99" s="1047"/>
      <c r="M99" s="1047"/>
      <c r="N99" s="1047"/>
      <c r="O99" s="1047"/>
      <c r="P99" s="1047"/>
      <c r="Q99" s="1047"/>
      <c r="R99" s="1047"/>
      <c r="S99" s="1047"/>
      <c r="T99" s="1047"/>
      <c r="U99" s="1277"/>
      <c r="V99" s="1072" t="s">
        <v>296</v>
      </c>
      <c r="W99" s="1072">
        <v>2</v>
      </c>
      <c r="X99" s="1070">
        <v>0</v>
      </c>
      <c r="Y99" s="1071">
        <f t="shared" si="4"/>
        <v>0</v>
      </c>
    </row>
    <row r="100" spans="1:25" ht="76.5">
      <c r="A100" s="1048"/>
      <c r="B100" s="1046"/>
      <c r="C100" s="1589" t="s">
        <v>3868</v>
      </c>
      <c r="D100" s="1589"/>
      <c r="E100" s="1047">
        <v>642330</v>
      </c>
      <c r="F100" s="1049" t="s">
        <v>3807</v>
      </c>
      <c r="G100" s="1047" t="s">
        <v>3808</v>
      </c>
      <c r="H100" s="1047"/>
      <c r="I100" s="1068">
        <v>1200</v>
      </c>
      <c r="J100" s="1068">
        <v>1100</v>
      </c>
      <c r="K100" s="1068">
        <v>500</v>
      </c>
      <c r="L100" s="1047"/>
      <c r="M100" s="1047"/>
      <c r="N100" s="1047"/>
      <c r="O100" s="1047"/>
      <c r="P100" s="1047"/>
      <c r="Q100" s="1047"/>
      <c r="R100" s="1047"/>
      <c r="S100" s="1047"/>
      <c r="T100" s="1047"/>
      <c r="U100" s="1277"/>
      <c r="V100" s="1072" t="s">
        <v>296</v>
      </c>
      <c r="W100" s="1072">
        <v>1</v>
      </c>
      <c r="X100" s="1070">
        <v>0</v>
      </c>
      <c r="Y100" s="1071">
        <f t="shared" si="4"/>
        <v>0</v>
      </c>
    </row>
    <row r="101" spans="1:25" ht="409.5">
      <c r="A101" s="1055"/>
      <c r="B101" s="1050"/>
      <c r="C101" s="1589" t="s">
        <v>3869</v>
      </c>
      <c r="D101" s="1589"/>
      <c r="E101" s="1047">
        <v>616020</v>
      </c>
      <c r="F101" s="1049" t="s">
        <v>3870</v>
      </c>
      <c r="G101" s="1047" t="s">
        <v>3871</v>
      </c>
      <c r="H101" s="1047" t="s">
        <v>3872</v>
      </c>
      <c r="I101" s="1068">
        <v>760</v>
      </c>
      <c r="J101" s="1068">
        <v>860</v>
      </c>
      <c r="K101" s="1068">
        <v>950</v>
      </c>
      <c r="L101" s="1047"/>
      <c r="M101" s="1047"/>
      <c r="N101" s="1049">
        <v>44623</v>
      </c>
      <c r="O101" s="1049">
        <v>44623</v>
      </c>
      <c r="P101" s="1047"/>
      <c r="Q101" s="1047"/>
      <c r="R101" s="1049" t="s">
        <v>3697</v>
      </c>
      <c r="S101" s="1049" t="s">
        <v>3697</v>
      </c>
      <c r="T101" s="1049" t="s">
        <v>3873</v>
      </c>
      <c r="U101" s="1276"/>
      <c r="V101" s="1072" t="s">
        <v>296</v>
      </c>
      <c r="W101" s="1069">
        <v>1</v>
      </c>
      <c r="X101" s="1070">
        <v>0</v>
      </c>
      <c r="Y101" s="1071">
        <f t="shared" si="4"/>
        <v>0</v>
      </c>
    </row>
    <row r="102" spans="1:25">
      <c r="A102" s="1056"/>
      <c r="B102" s="1057"/>
      <c r="C102" s="1058"/>
      <c r="D102" s="1058"/>
      <c r="E102" s="1059"/>
      <c r="F102" s="1058"/>
      <c r="G102" s="1059"/>
      <c r="H102" s="1059"/>
      <c r="I102" s="1076"/>
      <c r="J102" s="1076"/>
      <c r="K102" s="1076"/>
      <c r="L102" s="1059"/>
      <c r="M102" s="1059"/>
      <c r="N102" s="1058"/>
      <c r="O102" s="1058"/>
      <c r="P102" s="1059"/>
      <c r="Q102" s="1059"/>
      <c r="R102" s="1058"/>
      <c r="S102" s="1058"/>
      <c r="T102" s="1058"/>
      <c r="U102" s="1281"/>
      <c r="V102" s="1081"/>
      <c r="W102" s="1081"/>
      <c r="X102" s="1078"/>
      <c r="Y102" s="1079"/>
    </row>
    <row r="103" spans="1:25" ht="25.5">
      <c r="A103" s="1042"/>
      <c r="B103" s="1588" t="s">
        <v>3874</v>
      </c>
      <c r="C103" s="1588"/>
      <c r="D103" s="1588"/>
      <c r="E103" s="1060"/>
      <c r="F103" s="1060"/>
      <c r="G103" s="1044" t="s">
        <v>3875</v>
      </c>
      <c r="H103" s="1060"/>
      <c r="I103" s="1065"/>
      <c r="J103" s="1065"/>
      <c r="K103" s="1065"/>
      <c r="L103" s="1060"/>
      <c r="M103" s="1060"/>
      <c r="N103" s="1060"/>
      <c r="O103" s="1060"/>
      <c r="P103" s="1060"/>
      <c r="Q103" s="1060"/>
      <c r="R103" s="1060"/>
      <c r="S103" s="1060"/>
      <c r="T103" s="1060"/>
      <c r="U103" s="1280"/>
      <c r="V103" s="1066"/>
      <c r="W103" s="1066"/>
      <c r="X103" s="1080"/>
      <c r="Y103" s="1067">
        <f>SUM(Y104)</f>
        <v>0</v>
      </c>
    </row>
    <row r="104" spans="1:25" ht="51">
      <c r="A104" s="1046"/>
      <c r="B104" s="1050"/>
      <c r="C104" s="1589" t="s">
        <v>3876</v>
      </c>
      <c r="D104" s="1589"/>
      <c r="E104" s="1049" t="s">
        <v>3877</v>
      </c>
      <c r="F104" s="1049" t="s">
        <v>3878</v>
      </c>
      <c r="G104" s="1047" t="s">
        <v>3879</v>
      </c>
      <c r="H104" s="1047"/>
      <c r="I104" s="1068">
        <v>430</v>
      </c>
      <c r="J104" s="1068">
        <v>430</v>
      </c>
      <c r="K104" s="1068">
        <v>460</v>
      </c>
      <c r="L104" s="1047"/>
      <c r="M104" s="1047"/>
      <c r="N104" s="1047"/>
      <c r="O104" s="1047"/>
      <c r="P104" s="1047"/>
      <c r="Q104" s="1047"/>
      <c r="R104" s="1049" t="s">
        <v>3609</v>
      </c>
      <c r="S104" s="1047"/>
      <c r="T104" s="1047"/>
      <c r="U104" s="1277"/>
      <c r="V104" s="1072" t="s">
        <v>296</v>
      </c>
      <c r="W104" s="1072">
        <v>1</v>
      </c>
      <c r="X104" s="1070">
        <v>0</v>
      </c>
      <c r="Y104" s="1071">
        <f t="shared" ref="Y104" si="5">X104*W104</f>
        <v>0</v>
      </c>
    </row>
    <row r="105" spans="1:25">
      <c r="A105" s="1056"/>
      <c r="B105" s="1057"/>
      <c r="C105" s="1058"/>
      <c r="D105" s="1058"/>
      <c r="E105" s="1058"/>
      <c r="F105" s="1058"/>
      <c r="G105" s="1059"/>
      <c r="H105" s="1059"/>
      <c r="I105" s="1076"/>
      <c r="J105" s="1076"/>
      <c r="K105" s="1076"/>
      <c r="L105" s="1059"/>
      <c r="M105" s="1059"/>
      <c r="N105" s="1059"/>
      <c r="O105" s="1059"/>
      <c r="P105" s="1059"/>
      <c r="Q105" s="1059"/>
      <c r="R105" s="1058"/>
      <c r="S105" s="1059"/>
      <c r="T105" s="1059"/>
      <c r="U105" s="1279"/>
      <c r="V105" s="1077"/>
      <c r="W105" s="1077"/>
      <c r="X105" s="1078"/>
      <c r="Y105" s="1079"/>
    </row>
    <row r="106" spans="1:25">
      <c r="A106" s="1042"/>
      <c r="B106" s="1588" t="s">
        <v>418</v>
      </c>
      <c r="C106" s="1588"/>
      <c r="D106" s="1588"/>
      <c r="E106" s="1060"/>
      <c r="F106" s="1060"/>
      <c r="G106" s="1043" t="s">
        <v>3880</v>
      </c>
      <c r="H106" s="1060"/>
      <c r="I106" s="1065"/>
      <c r="J106" s="1065"/>
      <c r="K106" s="1065"/>
      <c r="L106" s="1060"/>
      <c r="M106" s="1060"/>
      <c r="N106" s="1060"/>
      <c r="O106" s="1060"/>
      <c r="P106" s="1060"/>
      <c r="Q106" s="1060"/>
      <c r="R106" s="1060"/>
      <c r="S106" s="1060"/>
      <c r="T106" s="1060"/>
      <c r="U106" s="1280"/>
      <c r="V106" s="1066"/>
      <c r="W106" s="1066"/>
      <c r="X106" s="1080"/>
      <c r="Y106" s="1067">
        <f>SUM(Y107:Y117)</f>
        <v>0</v>
      </c>
    </row>
    <row r="107" spans="1:25" ht="395.25">
      <c r="A107" s="1045"/>
      <c r="B107" s="1046"/>
      <c r="C107" s="1589" t="s">
        <v>3881</v>
      </c>
      <c r="D107" s="1589"/>
      <c r="E107" s="1047">
        <v>727464</v>
      </c>
      <c r="F107" s="1049" t="s">
        <v>3782</v>
      </c>
      <c r="G107" s="1047" t="s">
        <v>3783</v>
      </c>
      <c r="H107" s="1047" t="s">
        <v>3784</v>
      </c>
      <c r="I107" s="1068">
        <v>710</v>
      </c>
      <c r="J107" s="1068">
        <v>835</v>
      </c>
      <c r="K107" s="1068">
        <v>2050</v>
      </c>
      <c r="L107" s="1049" t="s">
        <v>3750</v>
      </c>
      <c r="M107" s="1049" t="s">
        <v>3750</v>
      </c>
      <c r="N107" s="1047"/>
      <c r="O107" s="1047"/>
      <c r="P107" s="1047"/>
      <c r="Q107" s="1047"/>
      <c r="R107" s="1047"/>
      <c r="S107" s="1047"/>
      <c r="T107" s="1047"/>
      <c r="U107" s="1277"/>
      <c r="V107" s="1072" t="s">
        <v>296</v>
      </c>
      <c r="W107" s="1072">
        <v>1</v>
      </c>
      <c r="X107" s="1070">
        <v>0</v>
      </c>
      <c r="Y107" s="1071">
        <f t="shared" ref="Y107:Y117" si="6">X107*W107</f>
        <v>0</v>
      </c>
    </row>
    <row r="108" spans="1:25" ht="409.5">
      <c r="A108" s="1048"/>
      <c r="B108" s="1046"/>
      <c r="C108" s="1589" t="s">
        <v>3882</v>
      </c>
      <c r="D108" s="1589"/>
      <c r="E108" s="1047">
        <v>660071</v>
      </c>
      <c r="F108" s="1049" t="s">
        <v>3883</v>
      </c>
      <c r="G108" s="1047" t="s">
        <v>3884</v>
      </c>
      <c r="H108" s="1047" t="s">
        <v>3885</v>
      </c>
      <c r="I108" s="1068">
        <v>700</v>
      </c>
      <c r="J108" s="1068">
        <v>700</v>
      </c>
      <c r="K108" s="1068">
        <v>1000</v>
      </c>
      <c r="L108" s="1049" t="s">
        <v>3886</v>
      </c>
      <c r="M108" s="1049" t="s">
        <v>3886</v>
      </c>
      <c r="N108" s="1047"/>
      <c r="O108" s="1047"/>
      <c r="P108" s="1047"/>
      <c r="Q108" s="1047"/>
      <c r="R108" s="1049" t="s">
        <v>3697</v>
      </c>
      <c r="S108" s="1047"/>
      <c r="T108" s="1049" t="s">
        <v>3887</v>
      </c>
      <c r="U108" s="1276"/>
      <c r="V108" s="1072" t="s">
        <v>296</v>
      </c>
      <c r="W108" s="1069">
        <v>1</v>
      </c>
      <c r="X108" s="1070">
        <v>0</v>
      </c>
      <c r="Y108" s="1071">
        <f t="shared" si="6"/>
        <v>0</v>
      </c>
    </row>
    <row r="109" spans="1:25" ht="382.5">
      <c r="A109" s="1048"/>
      <c r="B109" s="1046"/>
      <c r="C109" s="1589" t="s">
        <v>3888</v>
      </c>
      <c r="D109" s="1589"/>
      <c r="E109" s="1047">
        <v>133232</v>
      </c>
      <c r="F109" s="1049" t="s">
        <v>3889</v>
      </c>
      <c r="G109" s="1047" t="s">
        <v>3890</v>
      </c>
      <c r="H109" s="1047" t="s">
        <v>3891</v>
      </c>
      <c r="I109" s="1068">
        <v>1100</v>
      </c>
      <c r="J109" s="1068">
        <v>700</v>
      </c>
      <c r="K109" s="1068">
        <v>1000</v>
      </c>
      <c r="L109" s="1047"/>
      <c r="M109" s="1047"/>
      <c r="N109" s="1047"/>
      <c r="O109" s="1047"/>
      <c r="P109" s="1047"/>
      <c r="Q109" s="1047"/>
      <c r="R109" s="1047"/>
      <c r="S109" s="1047"/>
      <c r="T109" s="1047"/>
      <c r="U109" s="1277"/>
      <c r="V109" s="1072" t="s">
        <v>296</v>
      </c>
      <c r="W109" s="1072">
        <v>1</v>
      </c>
      <c r="X109" s="1070">
        <v>0</v>
      </c>
      <c r="Y109" s="1071">
        <f t="shared" si="6"/>
        <v>0</v>
      </c>
    </row>
    <row r="110" spans="1:25" ht="51">
      <c r="A110" s="1048"/>
      <c r="B110" s="1046"/>
      <c r="C110" s="1050"/>
      <c r="D110" s="1049" t="s">
        <v>3892</v>
      </c>
      <c r="E110" s="1047">
        <v>855356</v>
      </c>
      <c r="F110" s="1049" t="s">
        <v>3893</v>
      </c>
      <c r="G110" s="1047" t="s">
        <v>3790</v>
      </c>
      <c r="H110" s="1047"/>
      <c r="I110" s="1068">
        <v>980</v>
      </c>
      <c r="J110" s="1068">
        <v>540</v>
      </c>
      <c r="K110" s="1068">
        <v>40</v>
      </c>
      <c r="L110" s="1047"/>
      <c r="M110" s="1047"/>
      <c r="N110" s="1047"/>
      <c r="O110" s="1047"/>
      <c r="P110" s="1047"/>
      <c r="Q110" s="1047"/>
      <c r="R110" s="1047"/>
      <c r="S110" s="1047"/>
      <c r="T110" s="1047"/>
      <c r="U110" s="1277"/>
      <c r="V110" s="1072" t="s">
        <v>296</v>
      </c>
      <c r="W110" s="1072">
        <v>1</v>
      </c>
      <c r="X110" s="1070">
        <v>0</v>
      </c>
      <c r="Y110" s="1071">
        <f t="shared" si="6"/>
        <v>0</v>
      </c>
    </row>
    <row r="111" spans="1:25" ht="409.5">
      <c r="A111" s="1048"/>
      <c r="B111" s="1046"/>
      <c r="C111" s="1589" t="s">
        <v>3894</v>
      </c>
      <c r="D111" s="1589"/>
      <c r="E111" s="1047">
        <v>132764</v>
      </c>
      <c r="F111" s="1049" t="s">
        <v>3895</v>
      </c>
      <c r="G111" s="1047" t="s">
        <v>3896</v>
      </c>
      <c r="H111" s="1047" t="s">
        <v>3897</v>
      </c>
      <c r="I111" s="1068">
        <v>1800</v>
      </c>
      <c r="J111" s="1068">
        <v>700</v>
      </c>
      <c r="K111" s="1068">
        <v>1000</v>
      </c>
      <c r="L111" s="1047"/>
      <c r="M111" s="1047"/>
      <c r="N111" s="1047"/>
      <c r="O111" s="1047"/>
      <c r="P111" s="1047"/>
      <c r="Q111" s="1047"/>
      <c r="R111" s="1047"/>
      <c r="S111" s="1047"/>
      <c r="T111" s="1049" t="s">
        <v>3610</v>
      </c>
      <c r="U111" s="1276"/>
      <c r="V111" s="1072" t="s">
        <v>296</v>
      </c>
      <c r="W111" s="1069">
        <v>2</v>
      </c>
      <c r="X111" s="1070">
        <v>0</v>
      </c>
      <c r="Y111" s="1071">
        <f t="shared" si="6"/>
        <v>0</v>
      </c>
    </row>
    <row r="112" spans="1:25" ht="51">
      <c r="A112" s="1048"/>
      <c r="B112" s="1046"/>
      <c r="C112" s="1046"/>
      <c r="D112" s="1049" t="s">
        <v>3898</v>
      </c>
      <c r="E112" s="1047">
        <v>855155</v>
      </c>
      <c r="F112" s="1049" t="s">
        <v>3899</v>
      </c>
      <c r="G112" s="1047" t="s">
        <v>3790</v>
      </c>
      <c r="H112" s="1047"/>
      <c r="I112" s="1068">
        <v>1680</v>
      </c>
      <c r="J112" s="1068">
        <v>540</v>
      </c>
      <c r="K112" s="1068">
        <v>40</v>
      </c>
      <c r="L112" s="1047"/>
      <c r="M112" s="1047"/>
      <c r="N112" s="1047"/>
      <c r="O112" s="1047"/>
      <c r="P112" s="1047"/>
      <c r="Q112" s="1047"/>
      <c r="R112" s="1047"/>
      <c r="S112" s="1047"/>
      <c r="T112" s="1047"/>
      <c r="U112" s="1277"/>
      <c r="V112" s="1072" t="s">
        <v>296</v>
      </c>
      <c r="W112" s="1072">
        <v>2</v>
      </c>
      <c r="X112" s="1070">
        <v>0</v>
      </c>
      <c r="Y112" s="1071">
        <f t="shared" si="6"/>
        <v>0</v>
      </c>
    </row>
    <row r="113" spans="1:25" ht="63.75">
      <c r="A113" s="1048"/>
      <c r="B113" s="1046"/>
      <c r="C113" s="1046"/>
      <c r="D113" s="1049" t="s">
        <v>3900</v>
      </c>
      <c r="E113" s="1047">
        <v>855306</v>
      </c>
      <c r="F113" s="1049" t="s">
        <v>3631</v>
      </c>
      <c r="G113" s="1047" t="s">
        <v>3632</v>
      </c>
      <c r="H113" s="1047"/>
      <c r="I113" s="1068">
        <v>190</v>
      </c>
      <c r="J113" s="1068">
        <v>190</v>
      </c>
      <c r="K113" s="1068">
        <v>90</v>
      </c>
      <c r="L113" s="1047"/>
      <c r="M113" s="1047"/>
      <c r="N113" s="1047"/>
      <c r="O113" s="1047"/>
      <c r="P113" s="1047"/>
      <c r="Q113" s="1047"/>
      <c r="R113" s="1047"/>
      <c r="S113" s="1047"/>
      <c r="T113" s="1047"/>
      <c r="U113" s="1277"/>
      <c r="V113" s="1072" t="s">
        <v>296</v>
      </c>
      <c r="W113" s="1072">
        <v>2</v>
      </c>
      <c r="X113" s="1070">
        <v>0</v>
      </c>
      <c r="Y113" s="1071">
        <f t="shared" si="6"/>
        <v>0</v>
      </c>
    </row>
    <row r="114" spans="1:25" ht="165.75">
      <c r="A114" s="1048"/>
      <c r="B114" s="1046"/>
      <c r="C114" s="1050"/>
      <c r="D114" s="1049" t="s">
        <v>3901</v>
      </c>
      <c r="E114" s="1047">
        <v>855322</v>
      </c>
      <c r="F114" s="1049" t="s">
        <v>3637</v>
      </c>
      <c r="G114" s="1047" t="s">
        <v>3638</v>
      </c>
      <c r="H114" s="1047" t="s">
        <v>3639</v>
      </c>
      <c r="I114" s="1068">
        <v>600</v>
      </c>
      <c r="J114" s="1068">
        <v>390</v>
      </c>
      <c r="K114" s="1068">
        <v>700</v>
      </c>
      <c r="L114" s="1047"/>
      <c r="M114" s="1047"/>
      <c r="N114" s="1047"/>
      <c r="O114" s="1047"/>
      <c r="P114" s="1047"/>
      <c r="Q114" s="1047"/>
      <c r="R114" s="1049" t="s">
        <v>3609</v>
      </c>
      <c r="S114" s="1049" t="s">
        <v>3609</v>
      </c>
      <c r="T114" s="1047"/>
      <c r="U114" s="1277"/>
      <c r="V114" s="1072" t="s">
        <v>296</v>
      </c>
      <c r="W114" s="1072">
        <v>2</v>
      </c>
      <c r="X114" s="1070">
        <v>0</v>
      </c>
      <c r="Y114" s="1071">
        <f t="shared" si="6"/>
        <v>0</v>
      </c>
    </row>
    <row r="115" spans="1:25" ht="409.5">
      <c r="A115" s="1048"/>
      <c r="B115" s="1046"/>
      <c r="C115" s="1589" t="s">
        <v>3902</v>
      </c>
      <c r="D115" s="1589"/>
      <c r="E115" s="1047">
        <v>600472</v>
      </c>
      <c r="F115" s="1049" t="s">
        <v>3903</v>
      </c>
      <c r="G115" s="1047" t="s">
        <v>3904</v>
      </c>
      <c r="H115" s="1047" t="s">
        <v>3905</v>
      </c>
      <c r="I115" s="1068">
        <v>252</v>
      </c>
      <c r="J115" s="1068">
        <v>500</v>
      </c>
      <c r="K115" s="1068">
        <v>515</v>
      </c>
      <c r="L115" s="1049" t="s">
        <v>3906</v>
      </c>
      <c r="M115" s="1049" t="s">
        <v>3906</v>
      </c>
      <c r="N115" s="1047"/>
      <c r="O115" s="1047"/>
      <c r="P115" s="1047"/>
      <c r="Q115" s="1047"/>
      <c r="R115" s="1047"/>
      <c r="S115" s="1047"/>
      <c r="T115" s="1047"/>
      <c r="U115" s="1277"/>
      <c r="V115" s="1072" t="s">
        <v>296</v>
      </c>
      <c r="W115" s="1072">
        <v>1</v>
      </c>
      <c r="X115" s="1070">
        <v>0</v>
      </c>
      <c r="Y115" s="1071">
        <f t="shared" si="6"/>
        <v>0</v>
      </c>
    </row>
    <row r="116" spans="1:25" ht="76.5">
      <c r="A116" s="1048"/>
      <c r="B116" s="1046"/>
      <c r="C116" s="1050"/>
      <c r="D116" s="1049" t="s">
        <v>3907</v>
      </c>
      <c r="E116" s="1047">
        <v>650093</v>
      </c>
      <c r="F116" s="1049" t="s">
        <v>3908</v>
      </c>
      <c r="G116" s="1047" t="s">
        <v>3909</v>
      </c>
      <c r="H116" s="1047"/>
      <c r="I116" s="1068">
        <v>510</v>
      </c>
      <c r="J116" s="1068">
        <v>240</v>
      </c>
      <c r="K116" s="1068">
        <v>265</v>
      </c>
      <c r="L116" s="1047"/>
      <c r="M116" s="1047"/>
      <c r="N116" s="1047"/>
      <c r="O116" s="1047"/>
      <c r="P116" s="1047"/>
      <c r="Q116" s="1047"/>
      <c r="R116" s="1047"/>
      <c r="S116" s="1047"/>
      <c r="T116" s="1047"/>
      <c r="U116" s="1277"/>
      <c r="V116" s="1072" t="s">
        <v>296</v>
      </c>
      <c r="W116" s="1072">
        <v>1</v>
      </c>
      <c r="X116" s="1070">
        <v>0</v>
      </c>
      <c r="Y116" s="1071">
        <f t="shared" si="6"/>
        <v>0</v>
      </c>
    </row>
    <row r="117" spans="1:25" ht="89.25">
      <c r="A117" s="1055"/>
      <c r="B117" s="1050"/>
      <c r="C117" s="1589" t="s">
        <v>3910</v>
      </c>
      <c r="D117" s="1589"/>
      <c r="E117" s="1047">
        <v>132927</v>
      </c>
      <c r="F117" s="1049" t="s">
        <v>3650</v>
      </c>
      <c r="G117" s="1047" t="s">
        <v>3651</v>
      </c>
      <c r="H117" s="1047" t="s">
        <v>3652</v>
      </c>
      <c r="I117" s="1068">
        <v>450</v>
      </c>
      <c r="J117" s="1068">
        <v>550</v>
      </c>
      <c r="K117" s="1068">
        <v>685</v>
      </c>
      <c r="L117" s="1047"/>
      <c r="M117" s="1047"/>
      <c r="N117" s="1047"/>
      <c r="O117" s="1047"/>
      <c r="P117" s="1047"/>
      <c r="Q117" s="1047"/>
      <c r="R117" s="1047"/>
      <c r="S117" s="1047"/>
      <c r="T117" s="1047"/>
      <c r="U117" s="1277"/>
      <c r="V117" s="1072" t="s">
        <v>296</v>
      </c>
      <c r="W117" s="1072">
        <v>1</v>
      </c>
      <c r="X117" s="1070">
        <v>0</v>
      </c>
      <c r="Y117" s="1071">
        <f t="shared" si="6"/>
        <v>0</v>
      </c>
    </row>
    <row r="118" spans="1:25">
      <c r="A118" s="1056"/>
      <c r="B118" s="1057"/>
      <c r="C118" s="1058"/>
      <c r="D118" s="1058"/>
      <c r="E118" s="1059"/>
      <c r="F118" s="1058"/>
      <c r="G118" s="1059"/>
      <c r="H118" s="1059"/>
      <c r="I118" s="1076"/>
      <c r="J118" s="1076"/>
      <c r="K118" s="1076"/>
      <c r="L118" s="1059"/>
      <c r="M118" s="1059"/>
      <c r="N118" s="1059"/>
      <c r="O118" s="1059"/>
      <c r="P118" s="1059"/>
      <c r="Q118" s="1059"/>
      <c r="R118" s="1059"/>
      <c r="S118" s="1059"/>
      <c r="T118" s="1059"/>
      <c r="U118" s="1279"/>
      <c r="V118" s="1072"/>
      <c r="W118" s="1077"/>
      <c r="X118" s="1078"/>
      <c r="Y118" s="1079"/>
    </row>
    <row r="119" spans="1:25" ht="25.5">
      <c r="A119" s="1042"/>
      <c r="B119" s="1588" t="s">
        <v>3911</v>
      </c>
      <c r="C119" s="1588"/>
      <c r="D119" s="1588"/>
      <c r="E119" s="1060"/>
      <c r="F119" s="1060"/>
      <c r="G119" s="1044" t="s">
        <v>3912</v>
      </c>
      <c r="H119" s="1060"/>
      <c r="I119" s="1065"/>
      <c r="J119" s="1065"/>
      <c r="K119" s="1065"/>
      <c r="L119" s="1060"/>
      <c r="M119" s="1060"/>
      <c r="N119" s="1060"/>
      <c r="O119" s="1060"/>
      <c r="P119" s="1060"/>
      <c r="Q119" s="1060"/>
      <c r="R119" s="1060"/>
      <c r="S119" s="1060"/>
      <c r="T119" s="1060"/>
      <c r="U119" s="1280"/>
      <c r="V119" s="1072" t="s">
        <v>296</v>
      </c>
      <c r="W119" s="1066"/>
      <c r="X119" s="1080"/>
      <c r="Y119" s="1067">
        <f>SUM(Y120:Y132)</f>
        <v>0</v>
      </c>
    </row>
    <row r="120" spans="1:25" ht="395.25">
      <c r="A120" s="1045"/>
      <c r="B120" s="1046"/>
      <c r="C120" s="1589" t="s">
        <v>3913</v>
      </c>
      <c r="D120" s="1589"/>
      <c r="E120" s="1047">
        <v>727464</v>
      </c>
      <c r="F120" s="1049" t="s">
        <v>3782</v>
      </c>
      <c r="G120" s="1047" t="s">
        <v>3783</v>
      </c>
      <c r="H120" s="1047" t="s">
        <v>3784</v>
      </c>
      <c r="I120" s="1068">
        <v>710</v>
      </c>
      <c r="J120" s="1068">
        <v>835</v>
      </c>
      <c r="K120" s="1068">
        <v>2050</v>
      </c>
      <c r="L120" s="1049" t="s">
        <v>3750</v>
      </c>
      <c r="M120" s="1049" t="s">
        <v>3750</v>
      </c>
      <c r="N120" s="1047"/>
      <c r="O120" s="1047"/>
      <c r="P120" s="1047"/>
      <c r="Q120" s="1047"/>
      <c r="R120" s="1047"/>
      <c r="S120" s="1047"/>
      <c r="T120" s="1047"/>
      <c r="U120" s="1277"/>
      <c r="V120" s="1072" t="s">
        <v>296</v>
      </c>
      <c r="W120" s="1072">
        <v>1</v>
      </c>
      <c r="X120" s="1070">
        <v>0</v>
      </c>
      <c r="Y120" s="1071">
        <f t="shared" ref="Y120:Y132" si="7">X120*W120</f>
        <v>0</v>
      </c>
    </row>
    <row r="121" spans="1:25" ht="409.5">
      <c r="A121" s="1048"/>
      <c r="B121" s="1046"/>
      <c r="C121" s="1589" t="s">
        <v>3914</v>
      </c>
      <c r="D121" s="1589"/>
      <c r="E121" s="1047">
        <v>132763</v>
      </c>
      <c r="F121" s="1049" t="s">
        <v>3627</v>
      </c>
      <c r="G121" s="1047" t="s">
        <v>3628</v>
      </c>
      <c r="H121" s="1047" t="s">
        <v>3629</v>
      </c>
      <c r="I121" s="1068">
        <v>1800</v>
      </c>
      <c r="J121" s="1068">
        <v>700</v>
      </c>
      <c r="K121" s="1068">
        <v>1000</v>
      </c>
      <c r="L121" s="1047"/>
      <c r="M121" s="1047"/>
      <c r="N121" s="1047"/>
      <c r="O121" s="1047"/>
      <c r="P121" s="1047"/>
      <c r="Q121" s="1047"/>
      <c r="R121" s="1047"/>
      <c r="S121" s="1047"/>
      <c r="T121" s="1049" t="s">
        <v>3610</v>
      </c>
      <c r="U121" s="1276"/>
      <c r="V121" s="1072" t="s">
        <v>296</v>
      </c>
      <c r="W121" s="1069">
        <v>1</v>
      </c>
      <c r="X121" s="1070">
        <v>0</v>
      </c>
      <c r="Y121" s="1071">
        <f t="shared" si="7"/>
        <v>0</v>
      </c>
    </row>
    <row r="122" spans="1:25" ht="63.75">
      <c r="A122" s="1048"/>
      <c r="B122" s="1046"/>
      <c r="C122" s="1046"/>
      <c r="D122" s="1049" t="s">
        <v>3915</v>
      </c>
      <c r="E122" s="1047">
        <v>855306</v>
      </c>
      <c r="F122" s="1049" t="s">
        <v>3631</v>
      </c>
      <c r="G122" s="1047" t="s">
        <v>3632</v>
      </c>
      <c r="H122" s="1047"/>
      <c r="I122" s="1068">
        <v>190</v>
      </c>
      <c r="J122" s="1068">
        <v>190</v>
      </c>
      <c r="K122" s="1068">
        <v>90</v>
      </c>
      <c r="L122" s="1047"/>
      <c r="M122" s="1047"/>
      <c r="N122" s="1047"/>
      <c r="O122" s="1047"/>
      <c r="P122" s="1047"/>
      <c r="Q122" s="1047"/>
      <c r="R122" s="1047"/>
      <c r="S122" s="1047"/>
      <c r="T122" s="1047"/>
      <c r="U122" s="1277"/>
      <c r="V122" s="1072" t="s">
        <v>296</v>
      </c>
      <c r="W122" s="1072">
        <v>1</v>
      </c>
      <c r="X122" s="1070">
        <v>0</v>
      </c>
      <c r="Y122" s="1071">
        <f t="shared" si="7"/>
        <v>0</v>
      </c>
    </row>
    <row r="123" spans="1:25" ht="38.25">
      <c r="A123" s="1048"/>
      <c r="B123" s="1046"/>
      <c r="C123" s="1046"/>
      <c r="D123" s="1049" t="s">
        <v>3916</v>
      </c>
      <c r="E123" s="1047">
        <v>855280</v>
      </c>
      <c r="F123" s="1049" t="s">
        <v>3917</v>
      </c>
      <c r="G123" s="1047" t="s">
        <v>3918</v>
      </c>
      <c r="H123" s="1047"/>
      <c r="I123" s="1068">
        <v>400</v>
      </c>
      <c r="J123" s="1068">
        <v>600</v>
      </c>
      <c r="K123" s="1068">
        <v>100</v>
      </c>
      <c r="L123" s="1047"/>
      <c r="M123" s="1047"/>
      <c r="N123" s="1047"/>
      <c r="O123" s="1047"/>
      <c r="P123" s="1047"/>
      <c r="Q123" s="1047"/>
      <c r="R123" s="1047"/>
      <c r="S123" s="1047"/>
      <c r="T123" s="1047"/>
      <c r="U123" s="1277"/>
      <c r="V123" s="1072" t="s">
        <v>296</v>
      </c>
      <c r="W123" s="1072">
        <v>1</v>
      </c>
      <c r="X123" s="1070">
        <v>0</v>
      </c>
      <c r="Y123" s="1071">
        <f t="shared" si="7"/>
        <v>0</v>
      </c>
    </row>
    <row r="124" spans="1:25" ht="51">
      <c r="A124" s="1048"/>
      <c r="B124" s="1046"/>
      <c r="C124" s="1046"/>
      <c r="D124" s="1049" t="s">
        <v>3919</v>
      </c>
      <c r="E124" s="1047">
        <v>855155</v>
      </c>
      <c r="F124" s="1049" t="s">
        <v>3899</v>
      </c>
      <c r="G124" s="1047" t="s">
        <v>3790</v>
      </c>
      <c r="H124" s="1047"/>
      <c r="I124" s="1068">
        <v>1680</v>
      </c>
      <c r="J124" s="1068">
        <v>540</v>
      </c>
      <c r="K124" s="1068">
        <v>40</v>
      </c>
      <c r="L124" s="1047"/>
      <c r="M124" s="1047"/>
      <c r="N124" s="1047"/>
      <c r="O124" s="1047"/>
      <c r="P124" s="1047"/>
      <c r="Q124" s="1047"/>
      <c r="R124" s="1047"/>
      <c r="S124" s="1047"/>
      <c r="T124" s="1047"/>
      <c r="U124" s="1277"/>
      <c r="V124" s="1072" t="s">
        <v>296</v>
      </c>
      <c r="W124" s="1072">
        <v>1</v>
      </c>
      <c r="X124" s="1070">
        <v>0</v>
      </c>
      <c r="Y124" s="1071">
        <f t="shared" si="7"/>
        <v>0</v>
      </c>
    </row>
    <row r="125" spans="1:25" ht="165.75">
      <c r="A125" s="1048"/>
      <c r="B125" s="1046"/>
      <c r="C125" s="1046"/>
      <c r="D125" s="1049" t="s">
        <v>3920</v>
      </c>
      <c r="E125" s="1047">
        <v>855322</v>
      </c>
      <c r="F125" s="1049" t="s">
        <v>3637</v>
      </c>
      <c r="G125" s="1047" t="s">
        <v>3638</v>
      </c>
      <c r="H125" s="1047" t="s">
        <v>3639</v>
      </c>
      <c r="I125" s="1068">
        <v>600</v>
      </c>
      <c r="J125" s="1068">
        <v>390</v>
      </c>
      <c r="K125" s="1068">
        <v>700</v>
      </c>
      <c r="L125" s="1047"/>
      <c r="M125" s="1047"/>
      <c r="N125" s="1047"/>
      <c r="O125" s="1047"/>
      <c r="P125" s="1047"/>
      <c r="Q125" s="1047"/>
      <c r="R125" s="1049" t="s">
        <v>3609</v>
      </c>
      <c r="S125" s="1049" t="s">
        <v>3609</v>
      </c>
      <c r="T125" s="1047"/>
      <c r="U125" s="1277"/>
      <c r="V125" s="1072" t="s">
        <v>296</v>
      </c>
      <c r="W125" s="1072">
        <v>1</v>
      </c>
      <c r="X125" s="1070">
        <v>0</v>
      </c>
      <c r="Y125" s="1071">
        <f t="shared" si="7"/>
        <v>0</v>
      </c>
    </row>
    <row r="126" spans="1:25" ht="38.25">
      <c r="A126" s="1048"/>
      <c r="B126" s="1046"/>
      <c r="C126" s="1589" t="s">
        <v>3921</v>
      </c>
      <c r="D126" s="1589"/>
      <c r="E126" s="1049" t="s">
        <v>3922</v>
      </c>
      <c r="F126" s="1049" t="s">
        <v>3923</v>
      </c>
      <c r="G126" s="1047" t="s">
        <v>3924</v>
      </c>
      <c r="H126" s="1047"/>
      <c r="I126" s="1068">
        <v>700</v>
      </c>
      <c r="J126" s="1068">
        <v>700</v>
      </c>
      <c r="K126" s="1068">
        <v>850</v>
      </c>
      <c r="L126" s="1047"/>
      <c r="M126" s="1047"/>
      <c r="N126" s="1047"/>
      <c r="O126" s="1047"/>
      <c r="P126" s="1047"/>
      <c r="Q126" s="1047"/>
      <c r="R126" s="1047"/>
      <c r="S126" s="1047"/>
      <c r="T126" s="1047"/>
      <c r="U126" s="1277"/>
      <c r="V126" s="1072" t="s">
        <v>296</v>
      </c>
      <c r="W126" s="1072">
        <v>1</v>
      </c>
      <c r="X126" s="1070">
        <v>0</v>
      </c>
      <c r="Y126" s="1071">
        <f t="shared" si="7"/>
        <v>0</v>
      </c>
    </row>
    <row r="127" spans="1:25" ht="382.5">
      <c r="A127" s="1048"/>
      <c r="B127" s="1046"/>
      <c r="C127" s="1589" t="s">
        <v>3925</v>
      </c>
      <c r="D127" s="1589"/>
      <c r="E127" s="1047">
        <v>133232</v>
      </c>
      <c r="F127" s="1049" t="s">
        <v>3889</v>
      </c>
      <c r="G127" s="1047" t="s">
        <v>3890</v>
      </c>
      <c r="H127" s="1047" t="s">
        <v>3891</v>
      </c>
      <c r="I127" s="1068">
        <v>1100</v>
      </c>
      <c r="J127" s="1068">
        <v>700</v>
      </c>
      <c r="K127" s="1068">
        <v>1000</v>
      </c>
      <c r="L127" s="1047"/>
      <c r="M127" s="1047"/>
      <c r="N127" s="1047"/>
      <c r="O127" s="1047"/>
      <c r="P127" s="1047"/>
      <c r="Q127" s="1047"/>
      <c r="R127" s="1047"/>
      <c r="S127" s="1047"/>
      <c r="T127" s="1047"/>
      <c r="U127" s="1277"/>
      <c r="V127" s="1072" t="s">
        <v>296</v>
      </c>
      <c r="W127" s="1072">
        <v>1</v>
      </c>
      <c r="X127" s="1070">
        <v>0</v>
      </c>
      <c r="Y127" s="1071">
        <f t="shared" si="7"/>
        <v>0</v>
      </c>
    </row>
    <row r="128" spans="1:25" ht="51">
      <c r="A128" s="1048"/>
      <c r="B128" s="1046"/>
      <c r="C128" s="1050"/>
      <c r="D128" s="1049" t="s">
        <v>3926</v>
      </c>
      <c r="E128" s="1047">
        <v>855349</v>
      </c>
      <c r="F128" s="1049" t="s">
        <v>3927</v>
      </c>
      <c r="G128" s="1047" t="s">
        <v>3928</v>
      </c>
      <c r="H128" s="1047"/>
      <c r="I128" s="1068">
        <v>980</v>
      </c>
      <c r="J128" s="1068">
        <v>540</v>
      </c>
      <c r="K128" s="1068">
        <v>40</v>
      </c>
      <c r="L128" s="1047"/>
      <c r="M128" s="1047"/>
      <c r="N128" s="1047"/>
      <c r="O128" s="1047"/>
      <c r="P128" s="1047"/>
      <c r="Q128" s="1047"/>
      <c r="R128" s="1047"/>
      <c r="S128" s="1047"/>
      <c r="T128" s="1047"/>
      <c r="U128" s="1277"/>
      <c r="V128" s="1072" t="s">
        <v>296</v>
      </c>
      <c r="W128" s="1072">
        <v>1</v>
      </c>
      <c r="X128" s="1070">
        <v>0</v>
      </c>
      <c r="Y128" s="1071">
        <f t="shared" si="7"/>
        <v>0</v>
      </c>
    </row>
    <row r="129" spans="1:25" ht="38.25">
      <c r="A129" s="1048"/>
      <c r="B129" s="1046"/>
      <c r="C129" s="1589" t="s">
        <v>3929</v>
      </c>
      <c r="D129" s="1589"/>
      <c r="E129" s="1049" t="s">
        <v>3930</v>
      </c>
      <c r="F129" s="1049" t="s">
        <v>3931</v>
      </c>
      <c r="G129" s="1047" t="s">
        <v>3932</v>
      </c>
      <c r="H129" s="1047"/>
      <c r="I129" s="1068">
        <v>400</v>
      </c>
      <c r="J129" s="1068">
        <v>140</v>
      </c>
      <c r="K129" s="1068">
        <v>620</v>
      </c>
      <c r="L129" s="1049" t="s">
        <v>3933</v>
      </c>
      <c r="M129" s="1049" t="s">
        <v>3933</v>
      </c>
      <c r="N129" s="1047"/>
      <c r="O129" s="1047"/>
      <c r="P129" s="1047"/>
      <c r="Q129" s="1047"/>
      <c r="R129" s="1047"/>
      <c r="S129" s="1047"/>
      <c r="T129" s="1047"/>
      <c r="U129" s="1277"/>
      <c r="V129" s="1072" t="s">
        <v>296</v>
      </c>
      <c r="W129" s="1072">
        <v>1</v>
      </c>
      <c r="X129" s="1070">
        <v>0</v>
      </c>
      <c r="Y129" s="1071">
        <f t="shared" si="7"/>
        <v>0</v>
      </c>
    </row>
    <row r="130" spans="1:25" ht="409.5">
      <c r="A130" s="1048"/>
      <c r="B130" s="1046"/>
      <c r="C130" s="1589" t="s">
        <v>3934</v>
      </c>
      <c r="D130" s="1589"/>
      <c r="E130" s="1047">
        <v>603540</v>
      </c>
      <c r="F130" s="1049" t="s">
        <v>3935</v>
      </c>
      <c r="G130" s="1047" t="s">
        <v>3936</v>
      </c>
      <c r="H130" s="1047" t="s">
        <v>3937</v>
      </c>
      <c r="I130" s="1068">
        <v>280</v>
      </c>
      <c r="J130" s="1068">
        <v>620</v>
      </c>
      <c r="K130" s="1068">
        <v>430</v>
      </c>
      <c r="L130" s="1047"/>
      <c r="M130" s="1047"/>
      <c r="N130" s="1049">
        <v>44562</v>
      </c>
      <c r="O130" s="1049">
        <v>44562</v>
      </c>
      <c r="P130" s="1047"/>
      <c r="Q130" s="1047"/>
      <c r="R130" s="1047"/>
      <c r="S130" s="1047"/>
      <c r="T130" s="1047"/>
      <c r="U130" s="1277"/>
      <c r="V130" s="1072" t="s">
        <v>296</v>
      </c>
      <c r="W130" s="1072">
        <v>1</v>
      </c>
      <c r="X130" s="1070">
        <v>0</v>
      </c>
      <c r="Y130" s="1071">
        <f t="shared" si="7"/>
        <v>0</v>
      </c>
    </row>
    <row r="131" spans="1:25" ht="369.75">
      <c r="A131" s="1048"/>
      <c r="B131" s="1046"/>
      <c r="C131" s="1589" t="s">
        <v>3938</v>
      </c>
      <c r="D131" s="1589"/>
      <c r="E131" s="1047">
        <v>132830</v>
      </c>
      <c r="F131" s="1049" t="s">
        <v>3939</v>
      </c>
      <c r="G131" s="1047" t="s">
        <v>3940</v>
      </c>
      <c r="H131" s="1047" t="s">
        <v>3941</v>
      </c>
      <c r="I131" s="1068">
        <v>1000</v>
      </c>
      <c r="J131" s="1068">
        <v>400</v>
      </c>
      <c r="K131" s="1068">
        <v>650</v>
      </c>
      <c r="L131" s="1047"/>
      <c r="M131" s="1047"/>
      <c r="N131" s="1047"/>
      <c r="O131" s="1047"/>
      <c r="P131" s="1047"/>
      <c r="Q131" s="1047"/>
      <c r="R131" s="1047"/>
      <c r="S131" s="1047"/>
      <c r="T131" s="1047"/>
      <c r="U131" s="1277"/>
      <c r="V131" s="1072" t="s">
        <v>296</v>
      </c>
      <c r="W131" s="1072">
        <v>1</v>
      </c>
      <c r="X131" s="1070">
        <v>0</v>
      </c>
      <c r="Y131" s="1071">
        <f t="shared" si="7"/>
        <v>0</v>
      </c>
    </row>
    <row r="132" spans="1:25" ht="89.25">
      <c r="A132" s="1055"/>
      <c r="B132" s="1050"/>
      <c r="C132" s="1589" t="s">
        <v>3942</v>
      </c>
      <c r="D132" s="1589"/>
      <c r="E132" s="1047">
        <v>132927</v>
      </c>
      <c r="F132" s="1049" t="s">
        <v>3650</v>
      </c>
      <c r="G132" s="1047" t="s">
        <v>3651</v>
      </c>
      <c r="H132" s="1047" t="s">
        <v>3652</v>
      </c>
      <c r="I132" s="1068">
        <v>450</v>
      </c>
      <c r="J132" s="1068">
        <v>550</v>
      </c>
      <c r="K132" s="1068">
        <v>685</v>
      </c>
      <c r="L132" s="1047"/>
      <c r="M132" s="1047"/>
      <c r="N132" s="1047"/>
      <c r="O132" s="1047"/>
      <c r="P132" s="1047"/>
      <c r="Q132" s="1047"/>
      <c r="R132" s="1047"/>
      <c r="S132" s="1047"/>
      <c r="T132" s="1047"/>
      <c r="U132" s="1277"/>
      <c r="V132" s="1072" t="s">
        <v>296</v>
      </c>
      <c r="W132" s="1072">
        <v>1</v>
      </c>
      <c r="X132" s="1070">
        <v>0</v>
      </c>
      <c r="Y132" s="1071">
        <f t="shared" si="7"/>
        <v>0</v>
      </c>
    </row>
    <row r="133" spans="1:25">
      <c r="A133" s="1056"/>
      <c r="B133" s="1057"/>
      <c r="C133" s="1058"/>
      <c r="D133" s="1058"/>
      <c r="E133" s="1059"/>
      <c r="F133" s="1058"/>
      <c r="G133" s="1059"/>
      <c r="H133" s="1059"/>
      <c r="I133" s="1076"/>
      <c r="J133" s="1076"/>
      <c r="K133" s="1076"/>
      <c r="L133" s="1059"/>
      <c r="M133" s="1059"/>
      <c r="N133" s="1059"/>
      <c r="O133" s="1059"/>
      <c r="P133" s="1059"/>
      <c r="Q133" s="1059"/>
      <c r="R133" s="1059"/>
      <c r="S133" s="1059"/>
      <c r="T133" s="1059"/>
      <c r="U133" s="1279"/>
      <c r="V133" s="1077"/>
      <c r="W133" s="1077"/>
      <c r="X133" s="1078"/>
      <c r="Y133" s="1079"/>
    </row>
    <row r="134" spans="1:25">
      <c r="A134" s="1042"/>
      <c r="B134" s="1588" t="s">
        <v>3943</v>
      </c>
      <c r="C134" s="1588"/>
      <c r="D134" s="1588"/>
      <c r="E134" s="1060"/>
      <c r="F134" s="1060"/>
      <c r="G134" s="1043" t="s">
        <v>3944</v>
      </c>
      <c r="H134" s="1060"/>
      <c r="I134" s="1065"/>
      <c r="J134" s="1065"/>
      <c r="K134" s="1065"/>
      <c r="L134" s="1060"/>
      <c r="M134" s="1060"/>
      <c r="N134" s="1060"/>
      <c r="O134" s="1060"/>
      <c r="P134" s="1060"/>
      <c r="Q134" s="1060"/>
      <c r="R134" s="1060"/>
      <c r="S134" s="1060"/>
      <c r="T134" s="1060"/>
      <c r="U134" s="1280"/>
      <c r="V134" s="1066"/>
      <c r="W134" s="1066"/>
      <c r="X134" s="1080"/>
      <c r="Y134" s="1067">
        <f>SUM(Y135:Y144)</f>
        <v>0</v>
      </c>
    </row>
    <row r="135" spans="1:25" ht="38.25">
      <c r="A135" s="1045"/>
      <c r="B135" s="1046"/>
      <c r="C135" s="1589" t="s">
        <v>3945</v>
      </c>
      <c r="D135" s="1589"/>
      <c r="E135" s="1049" t="s">
        <v>3946</v>
      </c>
      <c r="F135" s="1049" t="s">
        <v>3946</v>
      </c>
      <c r="G135" s="1047" t="s">
        <v>3947</v>
      </c>
      <c r="H135" s="1047"/>
      <c r="I135" s="1068">
        <v>3500</v>
      </c>
      <c r="J135" s="1068">
        <v>500</v>
      </c>
      <c r="K135" s="1068">
        <v>900</v>
      </c>
      <c r="L135" s="1047"/>
      <c r="M135" s="1047"/>
      <c r="N135" s="1047"/>
      <c r="O135" s="1047"/>
      <c r="P135" s="1047"/>
      <c r="Q135" s="1047"/>
      <c r="R135" s="1047"/>
      <c r="S135" s="1047"/>
      <c r="T135" s="1047"/>
      <c r="U135" s="1277"/>
      <c r="V135" s="1072" t="s">
        <v>296</v>
      </c>
      <c r="W135" s="1072">
        <v>1</v>
      </c>
      <c r="X135" s="1070">
        <v>0</v>
      </c>
      <c r="Y135" s="1071">
        <f t="shared" ref="Y135:Y144" si="8">X135*W135</f>
        <v>0</v>
      </c>
    </row>
    <row r="136" spans="1:25" ht="369.75">
      <c r="A136" s="1048"/>
      <c r="B136" s="1046"/>
      <c r="C136" s="1589" t="s">
        <v>3948</v>
      </c>
      <c r="D136" s="1589"/>
      <c r="E136" s="1047">
        <v>361206</v>
      </c>
      <c r="F136" s="1049" t="s">
        <v>3949</v>
      </c>
      <c r="G136" s="1047" t="s">
        <v>3950</v>
      </c>
      <c r="H136" s="1047" t="s">
        <v>3951</v>
      </c>
      <c r="I136" s="1068">
        <v>995</v>
      </c>
      <c r="J136" s="1068">
        <v>695</v>
      </c>
      <c r="K136" s="1068">
        <v>916</v>
      </c>
      <c r="L136" s="1047"/>
      <c r="M136" s="1047"/>
      <c r="N136" s="1047"/>
      <c r="O136" s="1047"/>
      <c r="P136" s="1047"/>
      <c r="Q136" s="1047"/>
      <c r="R136" s="1047"/>
      <c r="S136" s="1047"/>
      <c r="T136" s="1047"/>
      <c r="U136" s="1277"/>
      <c r="V136" s="1072" t="s">
        <v>296</v>
      </c>
      <c r="W136" s="1072">
        <v>1</v>
      </c>
      <c r="X136" s="1070">
        <v>0</v>
      </c>
      <c r="Y136" s="1071">
        <f t="shared" si="8"/>
        <v>0</v>
      </c>
    </row>
    <row r="137" spans="1:25" ht="38.25">
      <c r="A137" s="1048"/>
      <c r="B137" s="1046"/>
      <c r="C137" s="1589" t="s">
        <v>3952</v>
      </c>
      <c r="D137" s="1589"/>
      <c r="E137" s="1049" t="s">
        <v>3953</v>
      </c>
      <c r="F137" s="1049" t="s">
        <v>3953</v>
      </c>
      <c r="G137" s="1047" t="s">
        <v>3954</v>
      </c>
      <c r="H137" s="1047"/>
      <c r="I137" s="1068">
        <v>1275</v>
      </c>
      <c r="J137" s="1068">
        <v>625</v>
      </c>
      <c r="K137" s="1068">
        <v>1800</v>
      </c>
      <c r="L137" s="1047"/>
      <c r="M137" s="1047"/>
      <c r="N137" s="1047"/>
      <c r="O137" s="1047"/>
      <c r="P137" s="1047"/>
      <c r="Q137" s="1047"/>
      <c r="R137" s="1047"/>
      <c r="S137" s="1047"/>
      <c r="T137" s="1047"/>
      <c r="U137" s="1277"/>
      <c r="V137" s="1072" t="s">
        <v>296</v>
      </c>
      <c r="W137" s="1072">
        <v>2</v>
      </c>
      <c r="X137" s="1070">
        <v>0</v>
      </c>
      <c r="Y137" s="1071">
        <f t="shared" si="8"/>
        <v>0</v>
      </c>
    </row>
    <row r="138" spans="1:25" ht="38.25">
      <c r="A138" s="1048"/>
      <c r="B138" s="1046"/>
      <c r="C138" s="1589" t="s">
        <v>3955</v>
      </c>
      <c r="D138" s="1589"/>
      <c r="E138" s="1049" t="s">
        <v>3956</v>
      </c>
      <c r="F138" s="1049" t="s">
        <v>3956</v>
      </c>
      <c r="G138" s="1047" t="s">
        <v>3957</v>
      </c>
      <c r="H138" s="1047"/>
      <c r="I138" s="1068">
        <v>1076</v>
      </c>
      <c r="J138" s="1068">
        <v>520</v>
      </c>
      <c r="K138" s="1068">
        <v>1030</v>
      </c>
      <c r="L138" s="1047"/>
      <c r="M138" s="1047"/>
      <c r="N138" s="1047"/>
      <c r="O138" s="1047"/>
      <c r="P138" s="1047"/>
      <c r="Q138" s="1047"/>
      <c r="R138" s="1047"/>
      <c r="S138" s="1047"/>
      <c r="T138" s="1047"/>
      <c r="U138" s="1277"/>
      <c r="V138" s="1072" t="s">
        <v>296</v>
      </c>
      <c r="W138" s="1072">
        <v>1</v>
      </c>
      <c r="X138" s="1070">
        <v>0</v>
      </c>
      <c r="Y138" s="1071">
        <f t="shared" si="8"/>
        <v>0</v>
      </c>
    </row>
    <row r="139" spans="1:25" ht="38.25">
      <c r="A139" s="1048"/>
      <c r="B139" s="1046"/>
      <c r="C139" s="1589" t="s">
        <v>3958</v>
      </c>
      <c r="D139" s="1589"/>
      <c r="E139" s="1049" t="s">
        <v>3959</v>
      </c>
      <c r="F139" s="1049" t="s">
        <v>3959</v>
      </c>
      <c r="G139" s="1047" t="s">
        <v>3960</v>
      </c>
      <c r="H139" s="1047"/>
      <c r="I139" s="1068">
        <v>690</v>
      </c>
      <c r="J139" s="1068">
        <v>660</v>
      </c>
      <c r="K139" s="1068">
        <v>900</v>
      </c>
      <c r="L139" s="1047"/>
      <c r="M139" s="1047"/>
      <c r="N139" s="1047"/>
      <c r="O139" s="1047"/>
      <c r="P139" s="1047"/>
      <c r="Q139" s="1047"/>
      <c r="R139" s="1047"/>
      <c r="S139" s="1047"/>
      <c r="T139" s="1047"/>
      <c r="U139" s="1277"/>
      <c r="V139" s="1072" t="s">
        <v>296</v>
      </c>
      <c r="W139" s="1072">
        <v>2</v>
      </c>
      <c r="X139" s="1070">
        <v>0</v>
      </c>
      <c r="Y139" s="1071">
        <f t="shared" si="8"/>
        <v>0</v>
      </c>
    </row>
    <row r="140" spans="1:25" ht="38.25">
      <c r="A140" s="1048"/>
      <c r="B140" s="1046"/>
      <c r="C140" s="1589" t="s">
        <v>3961</v>
      </c>
      <c r="D140" s="1589"/>
      <c r="E140" s="1049" t="s">
        <v>3962</v>
      </c>
      <c r="F140" s="1049" t="s">
        <v>3962</v>
      </c>
      <c r="G140" s="1047" t="s">
        <v>3963</v>
      </c>
      <c r="H140" s="1047"/>
      <c r="I140" s="1068">
        <v>1209</v>
      </c>
      <c r="J140" s="1068">
        <v>690</v>
      </c>
      <c r="K140" s="1068">
        <v>1000</v>
      </c>
      <c r="L140" s="1047"/>
      <c r="M140" s="1047"/>
      <c r="N140" s="1047"/>
      <c r="O140" s="1047"/>
      <c r="P140" s="1047"/>
      <c r="Q140" s="1047"/>
      <c r="R140" s="1047"/>
      <c r="S140" s="1047"/>
      <c r="T140" s="1047"/>
      <c r="U140" s="1277"/>
      <c r="V140" s="1072" t="s">
        <v>296</v>
      </c>
      <c r="W140" s="1072">
        <v>2</v>
      </c>
      <c r="X140" s="1070">
        <v>0</v>
      </c>
      <c r="Y140" s="1071">
        <f t="shared" si="8"/>
        <v>0</v>
      </c>
    </row>
    <row r="141" spans="1:25" ht="51">
      <c r="A141" s="1048"/>
      <c r="B141" s="1046"/>
      <c r="C141" s="1589" t="s">
        <v>3964</v>
      </c>
      <c r="D141" s="1589"/>
      <c r="E141" s="1049" t="s">
        <v>3965</v>
      </c>
      <c r="F141" s="1049" t="s">
        <v>3965</v>
      </c>
      <c r="G141" s="1047" t="s">
        <v>3966</v>
      </c>
      <c r="H141" s="1047"/>
      <c r="I141" s="1068">
        <v>453</v>
      </c>
      <c r="J141" s="1068">
        <v>579</v>
      </c>
      <c r="K141" s="1068">
        <v>900</v>
      </c>
      <c r="L141" s="1047"/>
      <c r="M141" s="1047"/>
      <c r="N141" s="1047"/>
      <c r="O141" s="1047"/>
      <c r="P141" s="1047"/>
      <c r="Q141" s="1047"/>
      <c r="R141" s="1047"/>
      <c r="S141" s="1047"/>
      <c r="T141" s="1047"/>
      <c r="U141" s="1277"/>
      <c r="V141" s="1072" t="s">
        <v>296</v>
      </c>
      <c r="W141" s="1072">
        <v>1</v>
      </c>
      <c r="X141" s="1070">
        <v>0</v>
      </c>
      <c r="Y141" s="1071">
        <f t="shared" si="8"/>
        <v>0</v>
      </c>
    </row>
    <row r="142" spans="1:25" ht="38.25">
      <c r="A142" s="1048"/>
      <c r="B142" s="1046"/>
      <c r="C142" s="1589" t="s">
        <v>3967</v>
      </c>
      <c r="D142" s="1589"/>
      <c r="E142" s="1049" t="s">
        <v>3968</v>
      </c>
      <c r="F142" s="1049" t="s">
        <v>3968</v>
      </c>
      <c r="G142" s="1047" t="s">
        <v>3969</v>
      </c>
      <c r="H142" s="1047"/>
      <c r="I142" s="1068">
        <v>689</v>
      </c>
      <c r="J142" s="1068">
        <v>1028</v>
      </c>
      <c r="K142" s="1068">
        <v>1636</v>
      </c>
      <c r="L142" s="1047"/>
      <c r="M142" s="1047"/>
      <c r="N142" s="1047"/>
      <c r="O142" s="1047"/>
      <c r="P142" s="1047"/>
      <c r="Q142" s="1047"/>
      <c r="R142" s="1047"/>
      <c r="S142" s="1047"/>
      <c r="T142" s="1047"/>
      <c r="U142" s="1277"/>
      <c r="V142" s="1072" t="s">
        <v>296</v>
      </c>
      <c r="W142" s="1072">
        <v>4</v>
      </c>
      <c r="X142" s="1070">
        <v>0</v>
      </c>
      <c r="Y142" s="1071">
        <f t="shared" si="8"/>
        <v>0</v>
      </c>
    </row>
    <row r="143" spans="1:25" ht="51">
      <c r="A143" s="1048"/>
      <c r="B143" s="1046"/>
      <c r="C143" s="1589" t="s">
        <v>3970</v>
      </c>
      <c r="D143" s="1589"/>
      <c r="E143" s="1049" t="s">
        <v>3971</v>
      </c>
      <c r="F143" s="1049" t="s">
        <v>3971</v>
      </c>
      <c r="G143" s="1047" t="s">
        <v>3972</v>
      </c>
      <c r="H143" s="1047"/>
      <c r="I143" s="1068">
        <v>453</v>
      </c>
      <c r="J143" s="1068">
        <v>453</v>
      </c>
      <c r="K143" s="1068">
        <v>900</v>
      </c>
      <c r="L143" s="1047"/>
      <c r="M143" s="1047"/>
      <c r="N143" s="1047"/>
      <c r="O143" s="1047"/>
      <c r="P143" s="1047"/>
      <c r="Q143" s="1047"/>
      <c r="R143" s="1047"/>
      <c r="S143" s="1047"/>
      <c r="T143" s="1047"/>
      <c r="U143" s="1277"/>
      <c r="V143" s="1072" t="s">
        <v>296</v>
      </c>
      <c r="W143" s="1072">
        <v>1</v>
      </c>
      <c r="X143" s="1070">
        <v>0</v>
      </c>
      <c r="Y143" s="1071">
        <f t="shared" si="8"/>
        <v>0</v>
      </c>
    </row>
    <row r="144" spans="1:25" ht="51">
      <c r="A144" s="1055"/>
      <c r="B144" s="1050"/>
      <c r="C144" s="1589" t="s">
        <v>3973</v>
      </c>
      <c r="D144" s="1589"/>
      <c r="E144" s="1049" t="s">
        <v>3974</v>
      </c>
      <c r="F144" s="1049" t="s">
        <v>3974</v>
      </c>
      <c r="G144" s="1047" t="s">
        <v>3975</v>
      </c>
      <c r="H144" s="1047"/>
      <c r="I144" s="1068"/>
      <c r="J144" s="1068"/>
      <c r="K144" s="1068"/>
      <c r="L144" s="1047"/>
      <c r="M144" s="1047"/>
      <c r="N144" s="1047"/>
      <c r="O144" s="1047"/>
      <c r="P144" s="1047"/>
      <c r="Q144" s="1047"/>
      <c r="R144" s="1047"/>
      <c r="S144" s="1047"/>
      <c r="T144" s="1047"/>
      <c r="U144" s="1277"/>
      <c r="V144" s="1072" t="s">
        <v>296</v>
      </c>
      <c r="W144" s="1072">
        <v>80</v>
      </c>
      <c r="X144" s="1070">
        <v>0</v>
      </c>
      <c r="Y144" s="1071">
        <f t="shared" si="8"/>
        <v>0</v>
      </c>
    </row>
    <row r="145" spans="1:25">
      <c r="A145" s="1056"/>
      <c r="B145" s="1057"/>
      <c r="C145" s="1058"/>
      <c r="D145" s="1058"/>
      <c r="E145" s="1058"/>
      <c r="F145" s="1058"/>
      <c r="G145" s="1059"/>
      <c r="H145" s="1059"/>
      <c r="I145" s="1076"/>
      <c r="J145" s="1076"/>
      <c r="K145" s="1076"/>
      <c r="L145" s="1059"/>
      <c r="M145" s="1059"/>
      <c r="N145" s="1059"/>
      <c r="O145" s="1059"/>
      <c r="P145" s="1059"/>
      <c r="Q145" s="1059"/>
      <c r="R145" s="1059"/>
      <c r="S145" s="1059"/>
      <c r="T145" s="1059"/>
      <c r="U145" s="1279"/>
      <c r="V145" s="1077"/>
      <c r="W145" s="1077"/>
      <c r="X145" s="1078"/>
      <c r="Y145" s="1079"/>
    </row>
    <row r="146" spans="1:25">
      <c r="A146" s="1042"/>
      <c r="B146" s="1588" t="s">
        <v>3976</v>
      </c>
      <c r="C146" s="1588"/>
      <c r="D146" s="1588"/>
      <c r="E146" s="1060"/>
      <c r="F146" s="1060"/>
      <c r="G146" s="1043" t="s">
        <v>3977</v>
      </c>
      <c r="H146" s="1060"/>
      <c r="I146" s="1065"/>
      <c r="J146" s="1065"/>
      <c r="K146" s="1065"/>
      <c r="L146" s="1060"/>
      <c r="M146" s="1060"/>
      <c r="N146" s="1060"/>
      <c r="O146" s="1060"/>
      <c r="P146" s="1060"/>
      <c r="Q146" s="1060"/>
      <c r="R146" s="1060"/>
      <c r="S146" s="1060"/>
      <c r="T146" s="1060"/>
      <c r="U146" s="1280"/>
      <c r="V146" s="1066"/>
      <c r="W146" s="1066"/>
      <c r="X146" s="1080"/>
      <c r="Y146" s="1067">
        <f>SUM(Y147:Y149)</f>
        <v>0</v>
      </c>
    </row>
    <row r="147" spans="1:25" ht="409.5">
      <c r="A147" s="1045"/>
      <c r="B147" s="1046"/>
      <c r="C147" s="1589" t="s">
        <v>3978</v>
      </c>
      <c r="D147" s="1589"/>
      <c r="E147" s="1047">
        <v>322113</v>
      </c>
      <c r="F147" s="1049" t="s">
        <v>3979</v>
      </c>
      <c r="G147" s="1047" t="s">
        <v>3980</v>
      </c>
      <c r="H147" s="1047" t="s">
        <v>3981</v>
      </c>
      <c r="I147" s="1068">
        <v>650</v>
      </c>
      <c r="J147" s="1068">
        <v>450</v>
      </c>
      <c r="K147" s="1068">
        <v>896</v>
      </c>
      <c r="L147" s="1047"/>
      <c r="M147" s="1047"/>
      <c r="N147" s="1047"/>
      <c r="O147" s="1047"/>
      <c r="P147" s="1047"/>
      <c r="Q147" s="1047"/>
      <c r="R147" s="1047"/>
      <c r="S147" s="1047"/>
      <c r="T147" s="1047"/>
      <c r="U147" s="1277"/>
      <c r="V147" s="1072" t="s">
        <v>296</v>
      </c>
      <c r="W147" s="1072">
        <v>1</v>
      </c>
      <c r="X147" s="1070">
        <v>0</v>
      </c>
      <c r="Y147" s="1071">
        <f t="shared" ref="Y147:Y149" si="9">X147*W147</f>
        <v>0</v>
      </c>
    </row>
    <row r="148" spans="1:25" ht="38.25">
      <c r="A148" s="1048"/>
      <c r="B148" s="1046"/>
      <c r="C148" s="1589" t="s">
        <v>3982</v>
      </c>
      <c r="D148" s="1589"/>
      <c r="E148" s="1049" t="s">
        <v>3962</v>
      </c>
      <c r="F148" s="1049" t="s">
        <v>3962</v>
      </c>
      <c r="G148" s="1047" t="s">
        <v>3963</v>
      </c>
      <c r="H148" s="1047"/>
      <c r="I148" s="1068">
        <v>1209</v>
      </c>
      <c r="J148" s="1068">
        <v>690</v>
      </c>
      <c r="K148" s="1068">
        <v>1000</v>
      </c>
      <c r="L148" s="1047"/>
      <c r="M148" s="1047"/>
      <c r="N148" s="1047"/>
      <c r="O148" s="1047"/>
      <c r="P148" s="1047"/>
      <c r="Q148" s="1047"/>
      <c r="R148" s="1047"/>
      <c r="S148" s="1047"/>
      <c r="T148" s="1047"/>
      <c r="U148" s="1277"/>
      <c r="V148" s="1072" t="s">
        <v>296</v>
      </c>
      <c r="W148" s="1072">
        <v>3</v>
      </c>
      <c r="X148" s="1070">
        <v>0</v>
      </c>
      <c r="Y148" s="1071">
        <f t="shared" si="9"/>
        <v>0</v>
      </c>
    </row>
    <row r="149" spans="1:25" ht="51">
      <c r="A149" s="1055"/>
      <c r="B149" s="1050"/>
      <c r="C149" s="1589" t="s">
        <v>3983</v>
      </c>
      <c r="D149" s="1589"/>
      <c r="E149" s="1047">
        <v>361000</v>
      </c>
      <c r="F149" s="1049" t="s">
        <v>3984</v>
      </c>
      <c r="G149" s="1047" t="s">
        <v>3985</v>
      </c>
      <c r="H149" s="1047"/>
      <c r="I149" s="1068">
        <v>530</v>
      </c>
      <c r="J149" s="1068">
        <v>720</v>
      </c>
      <c r="K149" s="1068">
        <v>1590</v>
      </c>
      <c r="L149" s="1047"/>
      <c r="M149" s="1047"/>
      <c r="N149" s="1047"/>
      <c r="O149" s="1047"/>
      <c r="P149" s="1047"/>
      <c r="Q149" s="1047"/>
      <c r="R149" s="1047"/>
      <c r="S149" s="1047"/>
      <c r="T149" s="1047"/>
      <c r="U149" s="1277"/>
      <c r="V149" s="1072" t="s">
        <v>296</v>
      </c>
      <c r="W149" s="1072">
        <v>1</v>
      </c>
      <c r="X149" s="1070">
        <v>0</v>
      </c>
      <c r="Y149" s="1071">
        <f t="shared" si="9"/>
        <v>0</v>
      </c>
    </row>
    <row r="150" spans="1:25">
      <c r="A150" s="1056"/>
      <c r="B150" s="1057"/>
      <c r="C150" s="1058"/>
      <c r="D150" s="1058"/>
      <c r="E150" s="1059"/>
      <c r="F150" s="1058"/>
      <c r="G150" s="1059"/>
      <c r="H150" s="1059"/>
      <c r="I150" s="1076"/>
      <c r="J150" s="1076"/>
      <c r="K150" s="1076"/>
      <c r="L150" s="1059"/>
      <c r="M150" s="1059"/>
      <c r="N150" s="1059"/>
      <c r="O150" s="1059"/>
      <c r="P150" s="1059"/>
      <c r="Q150" s="1059"/>
      <c r="R150" s="1059"/>
      <c r="S150" s="1059"/>
      <c r="T150" s="1059"/>
      <c r="U150" s="1279"/>
      <c r="V150" s="1077"/>
      <c r="W150" s="1077"/>
      <c r="X150" s="1078"/>
      <c r="Y150" s="1079"/>
    </row>
    <row r="151" spans="1:25">
      <c r="A151" s="1042"/>
      <c r="B151" s="1588" t="s">
        <v>3986</v>
      </c>
      <c r="C151" s="1588"/>
      <c r="D151" s="1588"/>
      <c r="E151" s="1060"/>
      <c r="F151" s="1060"/>
      <c r="G151" s="1043" t="s">
        <v>3987</v>
      </c>
      <c r="H151" s="1060"/>
      <c r="I151" s="1065"/>
      <c r="J151" s="1065"/>
      <c r="K151" s="1065"/>
      <c r="L151" s="1060"/>
      <c r="M151" s="1060"/>
      <c r="N151" s="1060"/>
      <c r="O151" s="1060"/>
      <c r="P151" s="1060"/>
      <c r="Q151" s="1060"/>
      <c r="R151" s="1060"/>
      <c r="S151" s="1060"/>
      <c r="T151" s="1060"/>
      <c r="U151" s="1280"/>
      <c r="V151" s="1066"/>
      <c r="W151" s="1066"/>
      <c r="X151" s="1080"/>
      <c r="Y151" s="1067">
        <f>SUM(Y152:Y157)</f>
        <v>0</v>
      </c>
    </row>
    <row r="152" spans="1:25" ht="51">
      <c r="A152" s="1045"/>
      <c r="B152" s="1046"/>
      <c r="C152" s="1589" t="s">
        <v>3988</v>
      </c>
      <c r="D152" s="1589"/>
      <c r="E152" s="1047">
        <v>132947</v>
      </c>
      <c r="F152" s="1049" t="s">
        <v>3866</v>
      </c>
      <c r="G152" s="1047" t="s">
        <v>3867</v>
      </c>
      <c r="H152" s="1047"/>
      <c r="I152" s="1068">
        <v>1400</v>
      </c>
      <c r="J152" s="1068">
        <v>550</v>
      </c>
      <c r="K152" s="1068">
        <v>1990</v>
      </c>
      <c r="L152" s="1047"/>
      <c r="M152" s="1047"/>
      <c r="N152" s="1047"/>
      <c r="O152" s="1047"/>
      <c r="P152" s="1047"/>
      <c r="Q152" s="1047"/>
      <c r="R152" s="1047"/>
      <c r="S152" s="1047"/>
      <c r="T152" s="1047"/>
      <c r="U152" s="1277"/>
      <c r="V152" s="1072" t="s">
        <v>296</v>
      </c>
      <c r="W152" s="1072">
        <v>0</v>
      </c>
      <c r="X152" s="1070">
        <v>0</v>
      </c>
      <c r="Y152" s="1071">
        <f t="shared" ref="Y152:Y157" si="10">X152*W152</f>
        <v>0</v>
      </c>
    </row>
    <row r="153" spans="1:25" ht="409.5">
      <c r="A153" s="1048"/>
      <c r="B153" s="1046"/>
      <c r="C153" s="1589" t="s">
        <v>3989</v>
      </c>
      <c r="D153" s="1589"/>
      <c r="E153" s="1047">
        <v>102062</v>
      </c>
      <c r="F153" s="1049" t="s">
        <v>3990</v>
      </c>
      <c r="G153" s="1047" t="s">
        <v>3991</v>
      </c>
      <c r="H153" s="1047" t="s">
        <v>3992</v>
      </c>
      <c r="I153" s="1068" t="s">
        <v>3993</v>
      </c>
      <c r="J153" s="1068" t="s">
        <v>3994</v>
      </c>
      <c r="K153" s="1068">
        <v>2150</v>
      </c>
      <c r="L153" s="1049">
        <v>24838</v>
      </c>
      <c r="M153" s="1049">
        <v>13210</v>
      </c>
      <c r="N153" s="1047"/>
      <c r="O153" s="1047"/>
      <c r="P153" s="1047"/>
      <c r="Q153" s="1047"/>
      <c r="R153" s="1047"/>
      <c r="S153" s="1047"/>
      <c r="T153" s="1047"/>
      <c r="U153" s="1277"/>
      <c r="V153" s="1072" t="s">
        <v>296</v>
      </c>
      <c r="W153" s="1072">
        <v>3</v>
      </c>
      <c r="X153" s="1070">
        <v>0</v>
      </c>
      <c r="Y153" s="1071">
        <f t="shared" si="10"/>
        <v>0</v>
      </c>
    </row>
    <row r="154" spans="1:25" ht="38.25">
      <c r="A154" s="1048"/>
      <c r="B154" s="1046"/>
      <c r="C154" s="1046"/>
      <c r="D154" s="1049" t="s">
        <v>3995</v>
      </c>
      <c r="E154" s="1047">
        <v>137098</v>
      </c>
      <c r="F154" s="1049" t="s">
        <v>3996</v>
      </c>
      <c r="G154" s="1047" t="s">
        <v>3997</v>
      </c>
      <c r="H154" s="1047"/>
      <c r="I154" s="1068">
        <v>708</v>
      </c>
      <c r="J154" s="1068">
        <v>373</v>
      </c>
      <c r="K154" s="1068">
        <v>1550</v>
      </c>
      <c r="L154" s="1047"/>
      <c r="M154" s="1047"/>
      <c r="N154" s="1047"/>
      <c r="O154" s="1047"/>
      <c r="P154" s="1047"/>
      <c r="Q154" s="1047"/>
      <c r="R154" s="1047"/>
      <c r="S154" s="1047"/>
      <c r="T154" s="1047"/>
      <c r="U154" s="1277"/>
      <c r="V154" s="1072" t="s">
        <v>296</v>
      </c>
      <c r="W154" s="1072">
        <v>3</v>
      </c>
      <c r="X154" s="1070">
        <v>0</v>
      </c>
      <c r="Y154" s="1071">
        <f t="shared" si="10"/>
        <v>0</v>
      </c>
    </row>
    <row r="155" spans="1:25" ht="38.25">
      <c r="A155" s="1048"/>
      <c r="B155" s="1046"/>
      <c r="C155" s="1046"/>
      <c r="D155" s="1049" t="s">
        <v>3998</v>
      </c>
      <c r="E155" s="1047">
        <v>102441</v>
      </c>
      <c r="F155" s="1049" t="s">
        <v>3999</v>
      </c>
      <c r="G155" s="1047" t="s">
        <v>4000</v>
      </c>
      <c r="H155" s="1047"/>
      <c r="I155" s="1068">
        <v>20</v>
      </c>
      <c r="J155" s="1068">
        <v>20</v>
      </c>
      <c r="K155" s="1068">
        <v>20</v>
      </c>
      <c r="L155" s="1047"/>
      <c r="M155" s="1047"/>
      <c r="N155" s="1047"/>
      <c r="O155" s="1047"/>
      <c r="P155" s="1047"/>
      <c r="Q155" s="1047"/>
      <c r="R155" s="1047"/>
      <c r="S155" s="1047"/>
      <c r="T155" s="1047"/>
      <c r="U155" s="1277"/>
      <c r="V155" s="1072" t="s">
        <v>296</v>
      </c>
      <c r="W155" s="1072">
        <v>3</v>
      </c>
      <c r="X155" s="1070">
        <v>0</v>
      </c>
      <c r="Y155" s="1071">
        <f t="shared" si="10"/>
        <v>0</v>
      </c>
    </row>
    <row r="156" spans="1:25" ht="204">
      <c r="A156" s="1048"/>
      <c r="B156" s="1046"/>
      <c r="C156" s="1589" t="s">
        <v>4001</v>
      </c>
      <c r="D156" s="1589"/>
      <c r="E156" s="1047">
        <v>132946</v>
      </c>
      <c r="F156" s="1049" t="s">
        <v>3725</v>
      </c>
      <c r="G156" s="1047" t="s">
        <v>3726</v>
      </c>
      <c r="H156" s="1047" t="s">
        <v>3727</v>
      </c>
      <c r="I156" s="1068">
        <v>1200</v>
      </c>
      <c r="J156" s="1068">
        <v>550</v>
      </c>
      <c r="K156" s="1068">
        <v>1990</v>
      </c>
      <c r="L156" s="1047"/>
      <c r="M156" s="1047"/>
      <c r="N156" s="1047"/>
      <c r="O156" s="1047"/>
      <c r="P156" s="1047"/>
      <c r="Q156" s="1047"/>
      <c r="R156" s="1047"/>
      <c r="S156" s="1047"/>
      <c r="T156" s="1047"/>
      <c r="U156" s="1277"/>
      <c r="V156" s="1072" t="s">
        <v>296</v>
      </c>
      <c r="W156" s="1072">
        <v>0</v>
      </c>
      <c r="X156" s="1070">
        <v>0</v>
      </c>
      <c r="Y156" s="1071">
        <f t="shared" si="10"/>
        <v>0</v>
      </c>
    </row>
    <row r="157" spans="1:25" ht="204">
      <c r="A157" s="1055"/>
      <c r="B157" s="1050"/>
      <c r="C157" s="1589" t="s">
        <v>4002</v>
      </c>
      <c r="D157" s="1589"/>
      <c r="E157" s="1047">
        <v>132947</v>
      </c>
      <c r="F157" s="1049" t="s">
        <v>3866</v>
      </c>
      <c r="G157" s="1047" t="s">
        <v>3867</v>
      </c>
      <c r="H157" s="1047" t="s">
        <v>3727</v>
      </c>
      <c r="I157" s="1068">
        <v>1400</v>
      </c>
      <c r="J157" s="1068">
        <v>550</v>
      </c>
      <c r="K157" s="1068">
        <v>1990</v>
      </c>
      <c r="L157" s="1047"/>
      <c r="M157" s="1047"/>
      <c r="N157" s="1047"/>
      <c r="O157" s="1047"/>
      <c r="P157" s="1047"/>
      <c r="Q157" s="1047"/>
      <c r="R157" s="1047"/>
      <c r="S157" s="1047"/>
      <c r="T157" s="1047"/>
      <c r="U157" s="1277"/>
      <c r="V157" s="1072" t="s">
        <v>296</v>
      </c>
      <c r="W157" s="1072">
        <v>0</v>
      </c>
      <c r="X157" s="1070">
        <v>0</v>
      </c>
      <c r="Y157" s="1071">
        <f t="shared" si="10"/>
        <v>0</v>
      </c>
    </row>
    <row r="158" spans="1:25">
      <c r="A158" s="1056"/>
      <c r="B158" s="1057"/>
      <c r="C158" s="1058"/>
      <c r="D158" s="1058"/>
      <c r="E158" s="1059"/>
      <c r="F158" s="1058"/>
      <c r="G158" s="1059"/>
      <c r="H158" s="1059"/>
      <c r="I158" s="1076"/>
      <c r="J158" s="1076"/>
      <c r="K158" s="1076"/>
      <c r="L158" s="1059"/>
      <c r="M158" s="1059"/>
      <c r="N158" s="1059"/>
      <c r="O158" s="1059"/>
      <c r="P158" s="1059"/>
      <c r="Q158" s="1059"/>
      <c r="R158" s="1059"/>
      <c r="S158" s="1059"/>
      <c r="T158" s="1059"/>
      <c r="U158" s="1279"/>
      <c r="V158" s="1077"/>
      <c r="W158" s="1077"/>
      <c r="X158" s="1078"/>
      <c r="Y158" s="1079"/>
    </row>
    <row r="159" spans="1:25">
      <c r="A159" s="1042"/>
      <c r="B159" s="1588" t="s">
        <v>4003</v>
      </c>
      <c r="C159" s="1588"/>
      <c r="D159" s="1588"/>
      <c r="E159" s="1060"/>
      <c r="F159" s="1060"/>
      <c r="G159" s="1043" t="s">
        <v>4004</v>
      </c>
      <c r="H159" s="1060"/>
      <c r="I159" s="1065"/>
      <c r="J159" s="1065"/>
      <c r="K159" s="1065"/>
      <c r="L159" s="1060"/>
      <c r="M159" s="1060"/>
      <c r="N159" s="1060"/>
      <c r="O159" s="1060"/>
      <c r="P159" s="1060"/>
      <c r="Q159" s="1060"/>
      <c r="R159" s="1060"/>
      <c r="S159" s="1060"/>
      <c r="T159" s="1060"/>
      <c r="U159" s="1280"/>
      <c r="V159" s="1066"/>
      <c r="W159" s="1066"/>
      <c r="X159" s="1080"/>
      <c r="Y159" s="1067">
        <f>SUM(Y160:Y167)</f>
        <v>0</v>
      </c>
    </row>
    <row r="160" spans="1:25" ht="204">
      <c r="A160" s="1045"/>
      <c r="B160" s="1046"/>
      <c r="C160" s="1589" t="s">
        <v>4005</v>
      </c>
      <c r="D160" s="1589"/>
      <c r="E160" s="1047">
        <v>132945</v>
      </c>
      <c r="F160" s="1049" t="s">
        <v>4006</v>
      </c>
      <c r="G160" s="1047" t="s">
        <v>4007</v>
      </c>
      <c r="H160" s="1047" t="s">
        <v>3727</v>
      </c>
      <c r="I160" s="1068">
        <v>1000</v>
      </c>
      <c r="J160" s="1068">
        <v>550</v>
      </c>
      <c r="K160" s="1068">
        <v>1500</v>
      </c>
      <c r="L160" s="1047"/>
      <c r="M160" s="1047"/>
      <c r="N160" s="1047"/>
      <c r="O160" s="1047"/>
      <c r="P160" s="1047"/>
      <c r="Q160" s="1047"/>
      <c r="R160" s="1047"/>
      <c r="S160" s="1047"/>
      <c r="T160" s="1047"/>
      <c r="U160" s="1277"/>
      <c r="V160" s="1072" t="s">
        <v>296</v>
      </c>
      <c r="W160" s="1072">
        <v>5</v>
      </c>
      <c r="X160" s="1070">
        <v>0</v>
      </c>
      <c r="Y160" s="1071">
        <f t="shared" ref="Y160:Y167" si="11">X160*W160</f>
        <v>0</v>
      </c>
    </row>
    <row r="161" spans="1:25" ht="357">
      <c r="A161" s="1048"/>
      <c r="B161" s="1046"/>
      <c r="C161" s="1589" t="s">
        <v>4008</v>
      </c>
      <c r="D161" s="1589"/>
      <c r="E161" s="1047">
        <v>132954</v>
      </c>
      <c r="F161" s="1049" t="s">
        <v>3606</v>
      </c>
      <c r="G161" s="1047" t="s">
        <v>3607</v>
      </c>
      <c r="H161" s="1047" t="s">
        <v>3608</v>
      </c>
      <c r="I161" s="1068">
        <v>400</v>
      </c>
      <c r="J161" s="1068">
        <v>400</v>
      </c>
      <c r="K161" s="1068">
        <v>900</v>
      </c>
      <c r="L161" s="1047"/>
      <c r="M161" s="1047"/>
      <c r="N161" s="1047"/>
      <c r="O161" s="1047"/>
      <c r="P161" s="1047"/>
      <c r="Q161" s="1047"/>
      <c r="R161" s="1049" t="s">
        <v>3609</v>
      </c>
      <c r="S161" s="1049" t="s">
        <v>3609</v>
      </c>
      <c r="T161" s="1049" t="s">
        <v>3610</v>
      </c>
      <c r="U161" s="1276"/>
      <c r="V161" s="1072" t="s">
        <v>296</v>
      </c>
      <c r="W161" s="1069">
        <v>1</v>
      </c>
      <c r="X161" s="1070">
        <v>0</v>
      </c>
      <c r="Y161" s="1071">
        <f t="shared" si="11"/>
        <v>0</v>
      </c>
    </row>
    <row r="162" spans="1:25" ht="409.5">
      <c r="A162" s="1048"/>
      <c r="B162" s="1046"/>
      <c r="C162" s="1589" t="s">
        <v>4009</v>
      </c>
      <c r="D162" s="1589"/>
      <c r="E162" s="1047">
        <v>132808</v>
      </c>
      <c r="F162" s="1049" t="s">
        <v>4010</v>
      </c>
      <c r="G162" s="1047" t="s">
        <v>4011</v>
      </c>
      <c r="H162" s="1047" t="s">
        <v>4012</v>
      </c>
      <c r="I162" s="1068">
        <v>1200</v>
      </c>
      <c r="J162" s="1068">
        <v>700</v>
      </c>
      <c r="K162" s="1068">
        <v>1000</v>
      </c>
      <c r="L162" s="1047"/>
      <c r="M162" s="1047"/>
      <c r="N162" s="1047"/>
      <c r="O162" s="1047"/>
      <c r="P162" s="1047"/>
      <c r="Q162" s="1047"/>
      <c r="R162" s="1047"/>
      <c r="S162" s="1047"/>
      <c r="T162" s="1049" t="s">
        <v>3751</v>
      </c>
      <c r="U162" s="1276"/>
      <c r="V162" s="1072" t="s">
        <v>296</v>
      </c>
      <c r="W162" s="1069">
        <v>1</v>
      </c>
      <c r="X162" s="1070">
        <v>0</v>
      </c>
      <c r="Y162" s="1071">
        <f t="shared" si="11"/>
        <v>0</v>
      </c>
    </row>
    <row r="163" spans="1:25" ht="51">
      <c r="A163" s="1048"/>
      <c r="B163" s="1046"/>
      <c r="C163" s="1046"/>
      <c r="D163" s="1049" t="s">
        <v>4013</v>
      </c>
      <c r="E163" s="1047">
        <v>855152</v>
      </c>
      <c r="F163" s="1049" t="s">
        <v>4014</v>
      </c>
      <c r="G163" s="1047" t="s">
        <v>3790</v>
      </c>
      <c r="H163" s="1047"/>
      <c r="I163" s="1068">
        <v>1080</v>
      </c>
      <c r="J163" s="1068">
        <v>540</v>
      </c>
      <c r="K163" s="1068">
        <v>40</v>
      </c>
      <c r="L163" s="1047"/>
      <c r="M163" s="1047"/>
      <c r="N163" s="1047"/>
      <c r="O163" s="1047"/>
      <c r="P163" s="1047"/>
      <c r="Q163" s="1047"/>
      <c r="R163" s="1047"/>
      <c r="S163" s="1047"/>
      <c r="T163" s="1047"/>
      <c r="U163" s="1277"/>
      <c r="V163" s="1072" t="s">
        <v>296</v>
      </c>
      <c r="W163" s="1072">
        <v>1</v>
      </c>
      <c r="X163" s="1070">
        <v>0</v>
      </c>
      <c r="Y163" s="1071">
        <f t="shared" si="11"/>
        <v>0</v>
      </c>
    </row>
    <row r="164" spans="1:25" ht="51">
      <c r="A164" s="1048"/>
      <c r="B164" s="1046"/>
      <c r="C164" s="1046"/>
      <c r="D164" s="1049" t="s">
        <v>4015</v>
      </c>
      <c r="E164" s="1047">
        <v>855324</v>
      </c>
      <c r="F164" s="1049" t="s">
        <v>4016</v>
      </c>
      <c r="G164" s="1047" t="s">
        <v>3817</v>
      </c>
      <c r="H164" s="1047"/>
      <c r="I164" s="1068">
        <v>800</v>
      </c>
      <c r="J164" s="1068">
        <v>465</v>
      </c>
      <c r="K164" s="1068">
        <v>1400</v>
      </c>
      <c r="L164" s="1047"/>
      <c r="M164" s="1047"/>
      <c r="N164" s="1047"/>
      <c r="O164" s="1047"/>
      <c r="P164" s="1047"/>
      <c r="Q164" s="1047"/>
      <c r="R164" s="1049" t="s">
        <v>3609</v>
      </c>
      <c r="S164" s="1049" t="s">
        <v>3609</v>
      </c>
      <c r="T164" s="1047"/>
      <c r="U164" s="1277"/>
      <c r="V164" s="1072" t="s">
        <v>296</v>
      </c>
      <c r="W164" s="1072">
        <v>1</v>
      </c>
      <c r="X164" s="1070">
        <v>0</v>
      </c>
      <c r="Y164" s="1071">
        <f t="shared" si="11"/>
        <v>0</v>
      </c>
    </row>
    <row r="165" spans="1:25" ht="63.75">
      <c r="A165" s="1048"/>
      <c r="B165" s="1046"/>
      <c r="C165" s="1050"/>
      <c r="D165" s="1049" t="s">
        <v>4017</v>
      </c>
      <c r="E165" s="1047">
        <v>850022</v>
      </c>
      <c r="F165" s="1049" t="s">
        <v>3819</v>
      </c>
      <c r="G165" s="1047" t="s">
        <v>3820</v>
      </c>
      <c r="H165" s="1047"/>
      <c r="I165" s="1068">
        <v>190</v>
      </c>
      <c r="J165" s="1068">
        <v>380</v>
      </c>
      <c r="K165" s="1068">
        <v>90</v>
      </c>
      <c r="L165" s="1047"/>
      <c r="M165" s="1047"/>
      <c r="N165" s="1047"/>
      <c r="O165" s="1047"/>
      <c r="P165" s="1047"/>
      <c r="Q165" s="1047"/>
      <c r="R165" s="1047"/>
      <c r="S165" s="1047"/>
      <c r="T165" s="1047"/>
      <c r="U165" s="1277"/>
      <c r="V165" s="1072" t="s">
        <v>296</v>
      </c>
      <c r="W165" s="1072">
        <v>1</v>
      </c>
      <c r="X165" s="1070">
        <v>0</v>
      </c>
      <c r="Y165" s="1071">
        <f t="shared" si="11"/>
        <v>0</v>
      </c>
    </row>
    <row r="166" spans="1:25" ht="409.5">
      <c r="A166" s="1048"/>
      <c r="B166" s="1046"/>
      <c r="C166" s="1589" t="s">
        <v>4018</v>
      </c>
      <c r="D166" s="1589"/>
      <c r="E166" s="1047">
        <v>601792</v>
      </c>
      <c r="F166" s="1049" t="s">
        <v>4019</v>
      </c>
      <c r="G166" s="1047" t="s">
        <v>4020</v>
      </c>
      <c r="H166" s="1047" t="s">
        <v>4021</v>
      </c>
      <c r="I166" s="1068">
        <v>440</v>
      </c>
      <c r="J166" s="1068">
        <v>690</v>
      </c>
      <c r="K166" s="1068">
        <v>680</v>
      </c>
      <c r="L166" s="1049" t="s">
        <v>4022</v>
      </c>
      <c r="M166" s="1049" t="s">
        <v>4022</v>
      </c>
      <c r="N166" s="1047"/>
      <c r="O166" s="1047"/>
      <c r="P166" s="1047"/>
      <c r="Q166" s="1047"/>
      <c r="R166" s="1049">
        <v>14</v>
      </c>
      <c r="S166" s="1047"/>
      <c r="T166" s="1049" t="s">
        <v>4023</v>
      </c>
      <c r="U166" s="1276"/>
      <c r="V166" s="1072" t="s">
        <v>296</v>
      </c>
      <c r="W166" s="1069">
        <v>1</v>
      </c>
      <c r="X166" s="1070">
        <v>0</v>
      </c>
      <c r="Y166" s="1071">
        <f t="shared" si="11"/>
        <v>0</v>
      </c>
    </row>
    <row r="167" spans="1:25" ht="63.75">
      <c r="A167" s="1055"/>
      <c r="B167" s="1050"/>
      <c r="C167" s="1050"/>
      <c r="D167" s="1049" t="s">
        <v>4024</v>
      </c>
      <c r="E167" s="1047">
        <v>653783</v>
      </c>
      <c r="F167" s="1049" t="s">
        <v>4025</v>
      </c>
      <c r="G167" s="1047" t="s">
        <v>4026</v>
      </c>
      <c r="H167" s="1047"/>
      <c r="I167" s="1068">
        <v>494</v>
      </c>
      <c r="J167" s="1068">
        <v>762</v>
      </c>
      <c r="K167" s="1068">
        <v>724</v>
      </c>
      <c r="L167" s="1047"/>
      <c r="M167" s="1047"/>
      <c r="N167" s="1047"/>
      <c r="O167" s="1047"/>
      <c r="P167" s="1047"/>
      <c r="Q167" s="1047"/>
      <c r="R167" s="1047"/>
      <c r="S167" s="1047"/>
      <c r="T167" s="1047"/>
      <c r="U167" s="1277"/>
      <c r="V167" s="1072" t="s">
        <v>296</v>
      </c>
      <c r="W167" s="1072">
        <v>1</v>
      </c>
      <c r="X167" s="1070">
        <v>0</v>
      </c>
      <c r="Y167" s="1071">
        <f t="shared" si="11"/>
        <v>0</v>
      </c>
    </row>
    <row r="168" spans="1:25">
      <c r="A168" s="1056"/>
      <c r="B168" s="1057"/>
      <c r="C168" s="1057"/>
      <c r="D168" s="1058"/>
      <c r="E168" s="1059"/>
      <c r="F168" s="1058"/>
      <c r="G168" s="1059"/>
      <c r="H168" s="1059"/>
      <c r="I168" s="1076"/>
      <c r="J168" s="1076"/>
      <c r="K168" s="1076"/>
      <c r="L168" s="1059"/>
      <c r="M168" s="1059"/>
      <c r="N168" s="1059"/>
      <c r="O168" s="1059"/>
      <c r="P168" s="1059"/>
      <c r="Q168" s="1059"/>
      <c r="R168" s="1059"/>
      <c r="S168" s="1059"/>
      <c r="T168" s="1059"/>
      <c r="U168" s="1279"/>
      <c r="V168" s="1077"/>
      <c r="W168" s="1077"/>
      <c r="X168" s="1078"/>
      <c r="Y168" s="1079"/>
    </row>
    <row r="169" spans="1:25">
      <c r="A169" s="1042"/>
      <c r="B169" s="1588" t="s">
        <v>4027</v>
      </c>
      <c r="C169" s="1588"/>
      <c r="D169" s="1588"/>
      <c r="E169" s="1060"/>
      <c r="F169" s="1060"/>
      <c r="G169" s="1044" t="s">
        <v>4028</v>
      </c>
      <c r="H169" s="1060"/>
      <c r="I169" s="1065"/>
      <c r="J169" s="1065"/>
      <c r="K169" s="1065"/>
      <c r="L169" s="1060"/>
      <c r="M169" s="1060"/>
      <c r="N169" s="1060"/>
      <c r="O169" s="1060"/>
      <c r="P169" s="1060"/>
      <c r="Q169" s="1060"/>
      <c r="R169" s="1060"/>
      <c r="S169" s="1060"/>
      <c r="T169" s="1060"/>
      <c r="U169" s="1280"/>
      <c r="V169" s="1066"/>
      <c r="W169" s="1066"/>
      <c r="X169" s="1080"/>
      <c r="Y169" s="1067">
        <f>SUM(Y170:Y171)</f>
        <v>0</v>
      </c>
    </row>
    <row r="170" spans="1:25" ht="242.25">
      <c r="A170" s="1045"/>
      <c r="B170" s="1046"/>
      <c r="C170" s="1589" t="s">
        <v>4029</v>
      </c>
      <c r="D170" s="1589"/>
      <c r="E170" s="1049" t="s">
        <v>4030</v>
      </c>
      <c r="F170" s="1049" t="s">
        <v>4031</v>
      </c>
      <c r="G170" s="1047" t="s">
        <v>4032</v>
      </c>
      <c r="H170" s="1047" t="s">
        <v>4033</v>
      </c>
      <c r="I170" s="1068">
        <v>1000</v>
      </c>
      <c r="J170" s="1068">
        <v>700</v>
      </c>
      <c r="K170" s="1068">
        <v>2000</v>
      </c>
      <c r="L170" s="1047"/>
      <c r="M170" s="1047"/>
      <c r="N170" s="1047"/>
      <c r="O170" s="1047"/>
      <c r="P170" s="1047"/>
      <c r="Q170" s="1047"/>
      <c r="R170" s="1047"/>
      <c r="S170" s="1047"/>
      <c r="T170" s="1047"/>
      <c r="U170" s="1277"/>
      <c r="V170" s="1072" t="s">
        <v>296</v>
      </c>
      <c r="W170" s="1072">
        <v>1</v>
      </c>
      <c r="X170" s="1070">
        <v>0</v>
      </c>
      <c r="Y170" s="1071">
        <f t="shared" ref="Y170:Y171" si="12">X170*W170</f>
        <v>0</v>
      </c>
    </row>
    <row r="171" spans="1:25" ht="51">
      <c r="A171" s="1055"/>
      <c r="B171" s="1050"/>
      <c r="C171" s="1589" t="s">
        <v>4034</v>
      </c>
      <c r="D171" s="1589"/>
      <c r="E171" s="1047">
        <v>137019</v>
      </c>
      <c r="F171" s="1049" t="s">
        <v>4035</v>
      </c>
      <c r="G171" s="1047" t="s">
        <v>4036</v>
      </c>
      <c r="H171" s="1047"/>
      <c r="I171" s="1068">
        <v>1606</v>
      </c>
      <c r="J171" s="1068">
        <v>373</v>
      </c>
      <c r="K171" s="1068">
        <v>1700</v>
      </c>
      <c r="L171" s="1047"/>
      <c r="M171" s="1047"/>
      <c r="N171" s="1047"/>
      <c r="O171" s="1047"/>
      <c r="P171" s="1047"/>
      <c r="Q171" s="1047"/>
      <c r="R171" s="1047"/>
      <c r="S171" s="1047"/>
      <c r="T171" s="1047"/>
      <c r="U171" s="1277"/>
      <c r="V171" s="1072" t="s">
        <v>296</v>
      </c>
      <c r="W171" s="1072">
        <v>1</v>
      </c>
      <c r="X171" s="1070">
        <v>0</v>
      </c>
      <c r="Y171" s="1071">
        <f t="shared" si="12"/>
        <v>0</v>
      </c>
    </row>
    <row r="172" spans="1:25">
      <c r="A172" s="1056"/>
      <c r="B172" s="1057"/>
      <c r="C172" s="1058"/>
      <c r="D172" s="1058"/>
      <c r="E172" s="1059"/>
      <c r="F172" s="1058"/>
      <c r="G172" s="1059"/>
      <c r="H172" s="1059"/>
      <c r="I172" s="1076"/>
      <c r="J172" s="1076"/>
      <c r="K172" s="1076"/>
      <c r="L172" s="1059"/>
      <c r="M172" s="1059"/>
      <c r="N172" s="1059"/>
      <c r="O172" s="1059"/>
      <c r="P172" s="1059"/>
      <c r="Q172" s="1059"/>
      <c r="R172" s="1059"/>
      <c r="S172" s="1059"/>
      <c r="T172" s="1059"/>
      <c r="U172" s="1279"/>
      <c r="V172" s="1077"/>
      <c r="W172" s="1077"/>
      <c r="X172" s="1078"/>
      <c r="Y172" s="1079"/>
    </row>
    <row r="173" spans="1:25">
      <c r="A173" s="1042"/>
      <c r="B173" s="1588" t="s">
        <v>4037</v>
      </c>
      <c r="C173" s="1588"/>
      <c r="D173" s="1588"/>
      <c r="E173" s="1060"/>
      <c r="F173" s="1060"/>
      <c r="G173" s="1043" t="s">
        <v>4038</v>
      </c>
      <c r="H173" s="1060"/>
      <c r="I173" s="1065"/>
      <c r="J173" s="1065"/>
      <c r="K173" s="1065"/>
      <c r="L173" s="1060"/>
      <c r="M173" s="1060"/>
      <c r="N173" s="1060"/>
      <c r="O173" s="1060"/>
      <c r="P173" s="1060"/>
      <c r="Q173" s="1060"/>
      <c r="R173" s="1060"/>
      <c r="S173" s="1060"/>
      <c r="T173" s="1060"/>
      <c r="U173" s="1280"/>
      <c r="V173" s="1066"/>
      <c r="W173" s="1066"/>
      <c r="X173" s="1080"/>
      <c r="Y173" s="1067">
        <f>SUM(Y174:Y175)</f>
        <v>0</v>
      </c>
    </row>
    <row r="174" spans="1:25" ht="63.75">
      <c r="A174" s="1045"/>
      <c r="B174" s="1046"/>
      <c r="C174" s="1589" t="s">
        <v>4039</v>
      </c>
      <c r="D174" s="1589"/>
      <c r="E174" s="1047">
        <v>414705</v>
      </c>
      <c r="F174" s="1049" t="s">
        <v>4040</v>
      </c>
      <c r="G174" s="1049" t="s">
        <v>4041</v>
      </c>
      <c r="H174" s="1047"/>
      <c r="I174" s="1068">
        <v>200</v>
      </c>
      <c r="J174" s="1068">
        <v>200</v>
      </c>
      <c r="K174" s="1068">
        <v>200</v>
      </c>
      <c r="L174" s="1047"/>
      <c r="M174" s="1047"/>
      <c r="N174" s="1047"/>
      <c r="O174" s="1047"/>
      <c r="P174" s="1047"/>
      <c r="Q174" s="1047"/>
      <c r="R174" s="1047"/>
      <c r="S174" s="1047"/>
      <c r="T174" s="1047"/>
      <c r="U174" s="1277"/>
      <c r="V174" s="1072" t="s">
        <v>296</v>
      </c>
      <c r="W174" s="1072">
        <v>10</v>
      </c>
      <c r="X174" s="1070">
        <v>0</v>
      </c>
      <c r="Y174" s="1071">
        <f t="shared" ref="Y174:Y175" si="13">X174*W174</f>
        <v>0</v>
      </c>
    </row>
    <row r="175" spans="1:25" ht="76.5">
      <c r="A175" s="1055"/>
      <c r="B175" s="1050"/>
      <c r="C175" s="1589" t="s">
        <v>4042</v>
      </c>
      <c r="D175" s="1589"/>
      <c r="E175" s="1047">
        <v>447037</v>
      </c>
      <c r="F175" s="1049">
        <v>447037</v>
      </c>
      <c r="G175" s="1049" t="s">
        <v>4043</v>
      </c>
      <c r="H175" s="1047"/>
      <c r="I175" s="1068">
        <v>300</v>
      </c>
      <c r="J175" s="1068">
        <v>600</v>
      </c>
      <c r="K175" s="1068">
        <v>200</v>
      </c>
      <c r="L175" s="1047"/>
      <c r="M175" s="1047"/>
      <c r="N175" s="1047"/>
      <c r="O175" s="1047"/>
      <c r="P175" s="1047"/>
      <c r="Q175" s="1047"/>
      <c r="R175" s="1047"/>
      <c r="S175" s="1047"/>
      <c r="T175" s="1047"/>
      <c r="U175" s="1277"/>
      <c r="V175" s="1072" t="s">
        <v>296</v>
      </c>
      <c r="W175" s="1072">
        <v>3</v>
      </c>
      <c r="X175" s="1070">
        <v>0</v>
      </c>
      <c r="Y175" s="1071">
        <f t="shared" si="13"/>
        <v>0</v>
      </c>
    </row>
    <row r="176" spans="1:25">
      <c r="A176" s="1056"/>
      <c r="B176" s="1057"/>
      <c r="C176" s="1058"/>
      <c r="D176" s="1058"/>
      <c r="E176" s="1059"/>
      <c r="F176" s="1058"/>
      <c r="G176" s="1058"/>
      <c r="H176" s="1059"/>
      <c r="I176" s="1076"/>
      <c r="J176" s="1076"/>
      <c r="K176" s="1076"/>
      <c r="L176" s="1059"/>
      <c r="M176" s="1059"/>
      <c r="N176" s="1059"/>
      <c r="O176" s="1059"/>
      <c r="P176" s="1059"/>
      <c r="Q176" s="1059"/>
      <c r="R176" s="1059"/>
      <c r="S176" s="1059"/>
      <c r="T176" s="1059"/>
      <c r="U176" s="1279"/>
      <c r="V176" s="1077"/>
      <c r="W176" s="1077"/>
      <c r="X176" s="1078"/>
      <c r="Y176" s="1079"/>
    </row>
    <row r="177" spans="1:25">
      <c r="A177" s="1042"/>
      <c r="B177" s="1588" t="s">
        <v>4044</v>
      </c>
      <c r="C177" s="1588"/>
      <c r="D177" s="1588"/>
      <c r="E177" s="1060"/>
      <c r="F177" s="1060"/>
      <c r="G177" s="1043" t="s">
        <v>4045</v>
      </c>
      <c r="H177" s="1060"/>
      <c r="I177" s="1065"/>
      <c r="J177" s="1065"/>
      <c r="K177" s="1065"/>
      <c r="L177" s="1060"/>
      <c r="M177" s="1060"/>
      <c r="N177" s="1060"/>
      <c r="O177" s="1060"/>
      <c r="P177" s="1060"/>
      <c r="Q177" s="1060"/>
      <c r="R177" s="1060"/>
      <c r="S177" s="1060"/>
      <c r="T177" s="1060"/>
      <c r="U177" s="1280"/>
      <c r="V177" s="1066"/>
      <c r="W177" s="1066"/>
      <c r="X177" s="1080"/>
      <c r="Y177" s="1067">
        <f>SUM(Y178:Y179)</f>
        <v>0</v>
      </c>
    </row>
    <row r="178" spans="1:25" ht="51">
      <c r="A178" s="1045"/>
      <c r="B178" s="1046"/>
      <c r="C178" s="1589" t="s">
        <v>4046</v>
      </c>
      <c r="D178" s="1589"/>
      <c r="E178" s="1049" t="s">
        <v>4047</v>
      </c>
      <c r="F178" s="1049" t="s">
        <v>4048</v>
      </c>
      <c r="G178" s="1047" t="s">
        <v>4049</v>
      </c>
      <c r="H178" s="1047"/>
      <c r="I178" s="1068">
        <v>900</v>
      </c>
      <c r="J178" s="1068">
        <v>500</v>
      </c>
      <c r="K178" s="1068">
        <v>1800</v>
      </c>
      <c r="L178" s="1047"/>
      <c r="M178" s="1047"/>
      <c r="N178" s="1047"/>
      <c r="O178" s="1047"/>
      <c r="P178" s="1047"/>
      <c r="Q178" s="1047"/>
      <c r="R178" s="1047"/>
      <c r="S178" s="1047"/>
      <c r="T178" s="1047"/>
      <c r="U178" s="1277"/>
      <c r="V178" s="1072" t="s">
        <v>296</v>
      </c>
      <c r="W178" s="1072">
        <v>0</v>
      </c>
      <c r="X178" s="1070">
        <v>0</v>
      </c>
      <c r="Y178" s="1071">
        <f t="shared" ref="Y178:Y179" si="14">X178*W178</f>
        <v>0</v>
      </c>
    </row>
    <row r="179" spans="1:25" ht="63.75">
      <c r="A179" s="1061"/>
      <c r="B179" s="1046"/>
      <c r="C179" s="1589" t="s">
        <v>4050</v>
      </c>
      <c r="D179" s="1589"/>
      <c r="E179" s="1049" t="s">
        <v>4051</v>
      </c>
      <c r="F179" s="1049" t="s">
        <v>4052</v>
      </c>
      <c r="G179" s="1047" t="s">
        <v>4053</v>
      </c>
      <c r="H179" s="1047"/>
      <c r="I179" s="1068">
        <v>610</v>
      </c>
      <c r="J179" s="1068">
        <v>500</v>
      </c>
      <c r="K179" s="1068">
        <v>1800</v>
      </c>
      <c r="L179" s="1047"/>
      <c r="M179" s="1047"/>
      <c r="N179" s="1047"/>
      <c r="O179" s="1047"/>
      <c r="P179" s="1047"/>
      <c r="Q179" s="1047"/>
      <c r="R179" s="1047"/>
      <c r="S179" s="1047"/>
      <c r="T179" s="1047"/>
      <c r="U179" s="1277"/>
      <c r="V179" s="1072" t="s">
        <v>296</v>
      </c>
      <c r="W179" s="1072">
        <v>0</v>
      </c>
      <c r="X179" s="1070">
        <v>0</v>
      </c>
      <c r="Y179" s="1071">
        <f t="shared" si="14"/>
        <v>0</v>
      </c>
    </row>
    <row r="180" spans="1:25">
      <c r="A180" s="1062"/>
      <c r="B180" s="1062"/>
      <c r="C180" s="1062"/>
      <c r="D180" s="1062"/>
      <c r="E180" s="1062"/>
      <c r="F180" s="1062"/>
      <c r="G180" s="1062"/>
      <c r="H180" s="1062"/>
      <c r="I180" s="1062"/>
      <c r="J180" s="1062"/>
      <c r="K180" s="1062"/>
      <c r="L180" s="1062"/>
      <c r="M180" s="1062"/>
      <c r="N180" s="1062"/>
      <c r="O180" s="1062"/>
      <c r="P180" s="1062"/>
      <c r="Q180" s="1062"/>
      <c r="R180" s="1062"/>
      <c r="S180" s="1062"/>
      <c r="T180" s="1062"/>
      <c r="U180" s="1062"/>
      <c r="V180" s="1082"/>
      <c r="W180" s="1082"/>
      <c r="X180" s="1083"/>
      <c r="Y180" s="1083"/>
    </row>
    <row r="181" spans="1:25">
      <c r="A181" s="1062"/>
      <c r="B181" s="1062"/>
      <c r="C181" s="1062"/>
      <c r="D181" s="1062"/>
      <c r="E181" s="1062"/>
      <c r="F181" s="1062"/>
      <c r="G181" s="1062"/>
      <c r="H181" s="1062"/>
      <c r="I181" s="1062"/>
      <c r="J181" s="1062"/>
      <c r="K181" s="1062"/>
      <c r="L181" s="1062"/>
      <c r="M181" s="1062"/>
      <c r="N181" s="1062"/>
      <c r="O181" s="1062"/>
      <c r="P181" s="1062"/>
      <c r="Q181" s="1062"/>
      <c r="R181" s="1062"/>
      <c r="S181" s="1062"/>
      <c r="T181" s="1062"/>
      <c r="U181" s="1062"/>
      <c r="V181" s="1082"/>
      <c r="W181" s="1082"/>
      <c r="X181" s="1083"/>
      <c r="Y181" s="1083"/>
    </row>
    <row r="182" spans="1:25">
      <c r="A182" s="1063"/>
      <c r="B182" s="1063"/>
      <c r="C182" s="1063"/>
      <c r="D182" s="1063"/>
      <c r="E182" s="1063"/>
      <c r="F182" s="1063"/>
      <c r="G182" s="1043" t="s">
        <v>4054</v>
      </c>
      <c r="H182" s="1064"/>
      <c r="I182" s="1064"/>
      <c r="J182" s="1064"/>
      <c r="K182" s="1064"/>
      <c r="L182" s="1064"/>
      <c r="M182" s="1064"/>
      <c r="N182" s="1064"/>
      <c r="O182" s="1064"/>
      <c r="P182" s="1064"/>
      <c r="Q182" s="1064"/>
      <c r="R182" s="1064"/>
      <c r="S182" s="1064"/>
      <c r="T182" s="1064"/>
      <c r="U182" s="1064"/>
      <c r="V182" s="1084"/>
      <c r="W182" s="1084"/>
      <c r="X182" s="1085"/>
      <c r="Y182" s="1085">
        <f>Y177+Y173+Y169+Y159+Y151+Y146+Y134+Y119+Y106++Y103+Y87+Y78+Y59+Y33+Y11</f>
        <v>0</v>
      </c>
    </row>
    <row r="183" spans="1:25">
      <c r="A183" s="1062"/>
      <c r="B183" s="1062"/>
      <c r="C183" s="1062"/>
      <c r="D183" s="1062"/>
      <c r="E183" s="1062"/>
      <c r="F183" s="1062"/>
      <c r="G183" s="1062"/>
      <c r="H183" s="1062"/>
      <c r="I183" s="1062"/>
      <c r="J183" s="1062"/>
      <c r="K183" s="1062"/>
      <c r="L183" s="1062"/>
      <c r="M183" s="1062"/>
      <c r="N183" s="1062"/>
      <c r="O183" s="1062"/>
      <c r="P183" s="1062"/>
      <c r="Q183" s="1062"/>
      <c r="R183" s="1062"/>
      <c r="S183" s="1062"/>
      <c r="T183" s="1062"/>
      <c r="U183" s="1062"/>
      <c r="V183" s="1082"/>
      <c r="W183" s="1082"/>
      <c r="X183" s="1086"/>
      <c r="Y183" s="1086"/>
    </row>
  </sheetData>
  <sheetProtection algorithmName="SHA-512" hashValue="IDkkvpUfdIUzbdUSe55+R+/Jh8bunUAk6mo9oxTTIKorr8+Uo50K2GqOj28tC1Upzrx92eiD/WPIqcucyZVA9A==" saltValue="S7BgFgE4HkCN07tP5Nn9Pg==" spinCount="100000" sheet="1" objects="1" scenarios="1"/>
  <protectedRanges>
    <protectedRange sqref="V10" name="Obseg5_11_1"/>
    <protectedRange sqref="X10" name="Obseg5_11_1_1"/>
  </protectedRanges>
  <mergeCells count="102">
    <mergeCell ref="C174:D174"/>
    <mergeCell ref="C175:D175"/>
    <mergeCell ref="B177:D177"/>
    <mergeCell ref="C178:D178"/>
    <mergeCell ref="C179:D179"/>
    <mergeCell ref="C162:D162"/>
    <mergeCell ref="C166:D166"/>
    <mergeCell ref="B169:D169"/>
    <mergeCell ref="C170:D170"/>
    <mergeCell ref="C171:D171"/>
    <mergeCell ref="B173:D173"/>
    <mergeCell ref="C153:D153"/>
    <mergeCell ref="C156:D156"/>
    <mergeCell ref="C157:D157"/>
    <mergeCell ref="B159:D159"/>
    <mergeCell ref="C160:D160"/>
    <mergeCell ref="C161:D161"/>
    <mergeCell ref="B146:D146"/>
    <mergeCell ref="C147:D147"/>
    <mergeCell ref="C148:D148"/>
    <mergeCell ref="C149:D149"/>
    <mergeCell ref="B151:D151"/>
    <mergeCell ref="C152:D152"/>
    <mergeCell ref="C139:D139"/>
    <mergeCell ref="C140:D140"/>
    <mergeCell ref="C141:D141"/>
    <mergeCell ref="C142:D142"/>
    <mergeCell ref="C143:D143"/>
    <mergeCell ref="C144:D144"/>
    <mergeCell ref="C132:D132"/>
    <mergeCell ref="B134:D134"/>
    <mergeCell ref="C135:D135"/>
    <mergeCell ref="C136:D136"/>
    <mergeCell ref="C137:D137"/>
    <mergeCell ref="C138:D138"/>
    <mergeCell ref="C121:D121"/>
    <mergeCell ref="C126:D126"/>
    <mergeCell ref="C127:D127"/>
    <mergeCell ref="C129:D129"/>
    <mergeCell ref="C130:D130"/>
    <mergeCell ref="C131:D131"/>
    <mergeCell ref="C109:D109"/>
    <mergeCell ref="C111:D111"/>
    <mergeCell ref="C115:D115"/>
    <mergeCell ref="C117:D117"/>
    <mergeCell ref="B119:D119"/>
    <mergeCell ref="C120:D120"/>
    <mergeCell ref="C101:D101"/>
    <mergeCell ref="B103:D103"/>
    <mergeCell ref="C104:D104"/>
    <mergeCell ref="B106:D106"/>
    <mergeCell ref="C107:D107"/>
    <mergeCell ref="C108:D108"/>
    <mergeCell ref="C88:D88"/>
    <mergeCell ref="C89:D89"/>
    <mergeCell ref="C92:D92"/>
    <mergeCell ref="C98:D98"/>
    <mergeCell ref="C99:D99"/>
    <mergeCell ref="C100:D100"/>
    <mergeCell ref="C76:D76"/>
    <mergeCell ref="B78:D78"/>
    <mergeCell ref="C79:D79"/>
    <mergeCell ref="C83:D83"/>
    <mergeCell ref="C85:D85"/>
    <mergeCell ref="B87:D87"/>
    <mergeCell ref="C66:D66"/>
    <mergeCell ref="C67:D67"/>
    <mergeCell ref="C68:D68"/>
    <mergeCell ref="C69:D69"/>
    <mergeCell ref="C70:D70"/>
    <mergeCell ref="C72:D72"/>
    <mergeCell ref="C52:D52"/>
    <mergeCell ref="C57:D57"/>
    <mergeCell ref="B59:D59"/>
    <mergeCell ref="C60:D60"/>
    <mergeCell ref="C61:D61"/>
    <mergeCell ref="C62:D62"/>
    <mergeCell ref="C41:D41"/>
    <mergeCell ref="C44:D44"/>
    <mergeCell ref="C47:D47"/>
    <mergeCell ref="C48:D48"/>
    <mergeCell ref="C49:D49"/>
    <mergeCell ref="C50:D50"/>
    <mergeCell ref="C34:D34"/>
    <mergeCell ref="C35:D35"/>
    <mergeCell ref="C37:D37"/>
    <mergeCell ref="C38:D38"/>
    <mergeCell ref="C21:D21"/>
    <mergeCell ref="C22:D22"/>
    <mergeCell ref="C23:D23"/>
    <mergeCell ref="C24:D24"/>
    <mergeCell ref="C26:D26"/>
    <mergeCell ref="C27:D27"/>
    <mergeCell ref="W8:Y8"/>
    <mergeCell ref="A10:D10"/>
    <mergeCell ref="B11:D11"/>
    <mergeCell ref="C12:D12"/>
    <mergeCell ref="C13:D13"/>
    <mergeCell ref="C14:D14"/>
    <mergeCell ref="C17:D17"/>
    <mergeCell ref="C31:D31"/>
    <mergeCell ref="B33:D33"/>
  </mergeCells>
  <pageMargins left="0.23622047244094491" right="0.23622047244094491" top="0.59055118110236227" bottom="0.59055118110236227" header="0.31496062992125984" footer="0.31496062992125984"/>
  <pageSetup paperSize="8" scale="93" fitToHeight="0" orientation="landscape" r:id="rId1"/>
  <rowBreaks count="15" manualBreakCount="15">
    <brk id="30" max="23" man="1"/>
    <brk id="32" max="24" man="1"/>
    <brk id="35" max="24" man="1"/>
    <brk id="52" max="23" man="1"/>
    <brk id="58" max="24" man="1"/>
    <brk id="66" max="23" man="1"/>
    <brk id="71" max="23" man="1"/>
    <brk id="75" max="23" man="1"/>
    <brk id="86" max="23" man="1"/>
    <brk id="105" max="23" man="1"/>
    <brk id="118" max="24" man="1"/>
    <brk id="133" max="24" man="1"/>
    <brk id="142" max="24" man="1"/>
    <brk id="150" max="23" man="1"/>
    <brk id="168" max="2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G76"/>
  <sheetViews>
    <sheetView view="pageBreakPreview" topLeftCell="A43" zoomScale="115" zoomScaleNormal="100" zoomScaleSheetLayoutView="115" workbookViewId="0">
      <selection activeCell="F44" sqref="F44"/>
    </sheetView>
  </sheetViews>
  <sheetFormatPr defaultColWidth="9.140625" defaultRowHeight="15.75"/>
  <cols>
    <col min="1" max="1" width="4.28515625" style="1494" customWidth="1"/>
    <col min="2" max="2" width="67.28515625" style="1495" customWidth="1"/>
    <col min="3" max="3" width="8.28515625" style="1496" bestFit="1" customWidth="1"/>
    <col min="4" max="4" width="26.28515625" style="1495" customWidth="1"/>
    <col min="5" max="5" width="16.140625" style="1495" bestFit="1" customWidth="1"/>
    <col min="6" max="6" width="25.28515625" style="1500" bestFit="1" customWidth="1"/>
    <col min="7" max="7" width="16.28515625" style="1498" bestFit="1" customWidth="1"/>
    <col min="8" max="16384" width="9.140625" style="1498"/>
  </cols>
  <sheetData>
    <row r="1" spans="2:6">
      <c r="F1" s="1497"/>
    </row>
    <row r="8" spans="2:6">
      <c r="F8" s="1497" t="s">
        <v>4230</v>
      </c>
    </row>
    <row r="10" spans="2:6">
      <c r="B10" s="1499" t="s">
        <v>3554</v>
      </c>
    </row>
    <row r="11" spans="2:6">
      <c r="B11" s="1499"/>
    </row>
    <row r="12" spans="2:6">
      <c r="B12" s="1499" t="s">
        <v>3555</v>
      </c>
      <c r="C12" s="1567"/>
      <c r="D12" s="1567"/>
      <c r="E12" s="1567"/>
      <c r="F12" s="1567"/>
    </row>
    <row r="13" spans="2:6">
      <c r="B13" s="1501"/>
    </row>
    <row r="14" spans="2:6">
      <c r="B14" s="1501" t="s">
        <v>3556</v>
      </c>
      <c r="C14" s="1567"/>
      <c r="D14" s="1567"/>
      <c r="E14" s="1567"/>
      <c r="F14" s="1567"/>
    </row>
    <row r="15" spans="2:6">
      <c r="B15" s="1501"/>
    </row>
    <row r="16" spans="2:6">
      <c r="B16" s="1501" t="s">
        <v>3557</v>
      </c>
      <c r="C16" s="1567"/>
      <c r="D16" s="1567"/>
      <c r="E16" s="1567"/>
      <c r="F16" s="1567"/>
    </row>
    <row r="17" spans="1:6">
      <c r="B17" s="1501"/>
    </row>
    <row r="18" spans="1:6">
      <c r="B18" s="1501" t="s">
        <v>3558</v>
      </c>
      <c r="C18" s="1567"/>
      <c r="D18" s="1567"/>
      <c r="E18" s="1567"/>
      <c r="F18" s="1567"/>
    </row>
    <row r="19" spans="1:6">
      <c r="B19" s="1501"/>
    </row>
    <row r="20" spans="1:6">
      <c r="B20" s="1501"/>
      <c r="C20" s="1502"/>
      <c r="D20" s="1498"/>
      <c r="E20" s="1498"/>
      <c r="F20" s="1498"/>
    </row>
    <row r="21" spans="1:6">
      <c r="B21" s="1503" t="s">
        <v>36</v>
      </c>
      <c r="C21" s="1503"/>
      <c r="D21" s="1504"/>
      <c r="E21" s="1504"/>
    </row>
    <row r="22" spans="1:6">
      <c r="B22" s="1503"/>
      <c r="C22" s="1503"/>
      <c r="D22" s="1504"/>
      <c r="E22" s="1504"/>
    </row>
    <row r="23" spans="1:6" ht="47.25">
      <c r="B23" s="1505" t="s">
        <v>4202</v>
      </c>
      <c r="C23" s="1505"/>
      <c r="D23" s="1505"/>
      <c r="E23" s="1505"/>
      <c r="F23" s="1506"/>
    </row>
    <row r="24" spans="1:6">
      <c r="B24" s="1505"/>
      <c r="C24" s="1505"/>
      <c r="D24" s="1505"/>
      <c r="E24" s="1505"/>
      <c r="F24" s="1506"/>
    </row>
    <row r="25" spans="1:6">
      <c r="B25" s="1505"/>
      <c r="C25" s="1505"/>
      <c r="D25" s="1505"/>
      <c r="E25" s="1505"/>
    </row>
    <row r="26" spans="1:6">
      <c r="A26" s="1507" t="s">
        <v>4055</v>
      </c>
      <c r="B26" s="1508" t="s">
        <v>4056</v>
      </c>
      <c r="C26" s="1509"/>
      <c r="D26" s="1510"/>
      <c r="E26" s="1510"/>
      <c r="F26" s="1511"/>
    </row>
    <row r="27" spans="1:6">
      <c r="A27" s="1512"/>
      <c r="B27" s="1513" t="s">
        <v>40</v>
      </c>
      <c r="C27" s="1514"/>
      <c r="D27" s="1513"/>
      <c r="E27" s="1513"/>
      <c r="F27" s="1515">
        <f>+'GRADBENA DELA'!G23</f>
        <v>0</v>
      </c>
    </row>
    <row r="28" spans="1:6">
      <c r="A28" s="1512"/>
      <c r="B28" s="1513" t="s">
        <v>41</v>
      </c>
      <c r="C28" s="1514"/>
      <c r="D28" s="1513"/>
      <c r="E28" s="1513"/>
      <c r="F28" s="1515">
        <f>'OBRTNIŠKA DELA'!G30</f>
        <v>0</v>
      </c>
    </row>
    <row r="29" spans="1:6">
      <c r="A29" s="1512"/>
      <c r="B29" s="1513" t="s">
        <v>42</v>
      </c>
      <c r="C29" s="1514"/>
      <c r="D29" s="1513"/>
      <c r="E29" s="1513"/>
      <c r="F29" s="1515">
        <f>+ZU!G236</f>
        <v>0</v>
      </c>
    </row>
    <row r="30" spans="1:6">
      <c r="A30" s="1512"/>
      <c r="B30" s="1513" t="s">
        <v>3439</v>
      </c>
      <c r="C30" s="1514"/>
      <c r="D30" s="1513"/>
      <c r="E30" s="1513"/>
      <c r="F30" s="1515">
        <f>+'FEKALNA KANALIZACIJA'!F84</f>
        <v>0</v>
      </c>
    </row>
    <row r="31" spans="1:6">
      <c r="A31" s="1512"/>
      <c r="B31" s="1513" t="s">
        <v>777</v>
      </c>
      <c r="C31" s="1514"/>
      <c r="D31" s="1513"/>
      <c r="E31" s="1513"/>
      <c r="F31" s="1515">
        <f>+VODOVOD!F89</f>
        <v>0</v>
      </c>
    </row>
    <row r="32" spans="1:6">
      <c r="A32" s="1512"/>
      <c r="B32" s="1513" t="s">
        <v>2788</v>
      </c>
      <c r="C32" s="1514"/>
      <c r="D32" s="1513"/>
      <c r="E32" s="1513"/>
      <c r="F32" s="1515">
        <f>+'CESTNI PRIKLJUČEK'!G106</f>
        <v>0</v>
      </c>
    </row>
    <row r="33" spans="1:6">
      <c r="A33" s="1512"/>
      <c r="B33" s="1513" t="s">
        <v>2789</v>
      </c>
      <c r="C33" s="1514"/>
      <c r="D33" s="1513"/>
      <c r="E33" s="1513"/>
      <c r="F33" s="1515">
        <f>+ELEKTRO!G1265</f>
        <v>0</v>
      </c>
    </row>
    <row r="34" spans="1:6">
      <c r="A34" s="1512"/>
      <c r="B34" s="1513" t="s">
        <v>2790</v>
      </c>
      <c r="C34" s="1514"/>
      <c r="D34" s="1513"/>
      <c r="E34" s="1513"/>
      <c r="F34" s="1515">
        <f>+'REKAPITULACIJA SI'!F22</f>
        <v>0</v>
      </c>
    </row>
    <row r="35" spans="1:6">
      <c r="A35" s="1512"/>
      <c r="B35" s="1513" t="s">
        <v>3487</v>
      </c>
      <c r="C35" s="1514"/>
      <c r="D35" s="1513"/>
      <c r="E35" s="1513"/>
      <c r="F35" s="1515">
        <f>+'CEVNA POŠTA'!F65</f>
        <v>0</v>
      </c>
    </row>
    <row r="36" spans="1:6">
      <c r="A36" s="1512"/>
      <c r="B36" s="1513" t="s">
        <v>3532</v>
      </c>
      <c r="C36" s="1514"/>
      <c r="D36" s="1513"/>
      <c r="E36" s="1513"/>
      <c r="F36" s="1515">
        <f>+'MEDICINSKI KANALI'!F21</f>
        <v>0</v>
      </c>
    </row>
    <row r="37" spans="1:6" ht="17.25" customHeight="1">
      <c r="A37" s="1512"/>
      <c r="B37" s="1513"/>
      <c r="C37" s="1514"/>
      <c r="D37" s="1513"/>
      <c r="E37" s="1513"/>
      <c r="F37" s="1515"/>
    </row>
    <row r="38" spans="1:6" ht="75">
      <c r="A38" s="1512"/>
      <c r="B38" s="1516" t="s">
        <v>3553</v>
      </c>
      <c r="C38" s="314">
        <v>1</v>
      </c>
      <c r="D38" s="1517" t="s">
        <v>380</v>
      </c>
      <c r="E38" s="316">
        <v>0</v>
      </c>
      <c r="F38" s="1515">
        <f>+C38*E38</f>
        <v>0</v>
      </c>
    </row>
    <row r="39" spans="1:6" ht="18.75" customHeight="1">
      <c r="A39" s="1512"/>
      <c r="B39" s="1516"/>
      <c r="C39" s="314"/>
      <c r="D39" s="1517"/>
      <c r="E39" s="1518"/>
      <c r="F39" s="1515"/>
    </row>
    <row r="40" spans="1:6" ht="60">
      <c r="A40" s="1512"/>
      <c r="B40" s="1516" t="s">
        <v>2793</v>
      </c>
      <c r="C40" s="314">
        <v>1</v>
      </c>
      <c r="D40" s="1517" t="s">
        <v>380</v>
      </c>
      <c r="E40" s="316">
        <v>0</v>
      </c>
      <c r="F40" s="1515">
        <f>+C40*E40</f>
        <v>0</v>
      </c>
    </row>
    <row r="41" spans="1:6" ht="9" customHeight="1">
      <c r="A41" s="1512"/>
      <c r="B41" s="1513"/>
      <c r="C41" s="1514"/>
      <c r="D41" s="1513"/>
      <c r="E41" s="1513"/>
      <c r="F41" s="1515"/>
    </row>
    <row r="42" spans="1:6">
      <c r="A42" s="1512"/>
      <c r="B42" s="1516" t="s">
        <v>2792</v>
      </c>
      <c r="C42" s="1087">
        <v>0.05</v>
      </c>
      <c r="D42" s="1517"/>
      <c r="E42" s="315"/>
      <c r="F42" s="1515">
        <f>+SUM(F27:F36)*C42</f>
        <v>0</v>
      </c>
    </row>
    <row r="43" spans="1:6" ht="12" customHeight="1">
      <c r="A43" s="1519"/>
      <c r="B43" s="1520"/>
      <c r="C43" s="1521"/>
      <c r="D43" s="1520"/>
      <c r="E43" s="1520"/>
      <c r="F43" s="1515"/>
    </row>
    <row r="44" spans="1:6" ht="16.5" customHeight="1">
      <c r="A44" s="1519"/>
      <c r="B44" s="1522" t="s">
        <v>4062</v>
      </c>
      <c r="C44" s="1523"/>
      <c r="D44" s="1522"/>
      <c r="E44" s="1522"/>
      <c r="F44" s="1524">
        <f>SUM(F27:F43)</f>
        <v>0</v>
      </c>
    </row>
    <row r="45" spans="1:6">
      <c r="A45" s="1519"/>
      <c r="B45" s="1525" t="s">
        <v>4059</v>
      </c>
      <c r="C45" s="1526">
        <v>0.22</v>
      </c>
      <c r="D45" s="1527"/>
      <c r="E45" s="1527"/>
      <c r="F45" s="1528">
        <f>F44*C45</f>
        <v>0</v>
      </c>
    </row>
    <row r="46" spans="1:6" ht="16.5" thickBot="1">
      <c r="A46" s="1519"/>
      <c r="B46" s="1529" t="s">
        <v>4060</v>
      </c>
      <c r="C46" s="1530"/>
      <c r="D46" s="1529"/>
      <c r="E46" s="1529"/>
      <c r="F46" s="1531">
        <f>F44+F45</f>
        <v>0</v>
      </c>
    </row>
    <row r="47" spans="1:6" ht="16.5" thickTop="1">
      <c r="A47" s="1519"/>
      <c r="B47" s="1532"/>
      <c r="C47" s="1533"/>
      <c r="D47" s="1532"/>
      <c r="E47" s="1532"/>
      <c r="F47" s="1534"/>
    </row>
    <row r="48" spans="1:6">
      <c r="A48" s="1519"/>
      <c r="B48" s="1532"/>
      <c r="C48" s="1533"/>
      <c r="D48" s="1532"/>
      <c r="E48" s="1532"/>
      <c r="F48" s="1534"/>
    </row>
    <row r="49" spans="1:7">
      <c r="A49" s="1507" t="s">
        <v>4057</v>
      </c>
      <c r="B49" s="1535" t="s">
        <v>4058</v>
      </c>
      <c r="C49" s="1536"/>
      <c r="D49" s="1536"/>
      <c r="E49" s="1536"/>
      <c r="F49" s="1537"/>
    </row>
    <row r="50" spans="1:7">
      <c r="A50" s="1519"/>
      <c r="B50" s="1522" t="s">
        <v>4061</v>
      </c>
      <c r="C50" s="1523"/>
      <c r="D50" s="1522"/>
      <c r="E50" s="1522"/>
      <c r="F50" s="1524">
        <f>'Oprema kuhinja'!Y182</f>
        <v>0</v>
      </c>
    </row>
    <row r="51" spans="1:7">
      <c r="A51" s="1519"/>
      <c r="B51" s="1525" t="s">
        <v>3551</v>
      </c>
      <c r="C51" s="1526">
        <v>0.22</v>
      </c>
      <c r="D51" s="1527"/>
      <c r="E51" s="1527"/>
      <c r="F51" s="1528">
        <f>F50*C51</f>
        <v>0</v>
      </c>
    </row>
    <row r="52" spans="1:7" ht="16.5" thickBot="1">
      <c r="A52" s="1519"/>
      <c r="B52" s="1529" t="s">
        <v>3552</v>
      </c>
      <c r="C52" s="1530"/>
      <c r="D52" s="1529"/>
      <c r="E52" s="1529"/>
      <c r="F52" s="1531">
        <f>F50+F51</f>
        <v>0</v>
      </c>
    </row>
    <row r="53" spans="1:7" ht="16.5" thickTop="1">
      <c r="A53" s="1519"/>
      <c r="B53" s="1512"/>
      <c r="C53" s="1514"/>
      <c r="D53" s="1513"/>
      <c r="E53" s="1513"/>
      <c r="F53" s="1515"/>
    </row>
    <row r="54" spans="1:7">
      <c r="A54" s="1519"/>
      <c r="B54" s="1512"/>
      <c r="C54" s="1514"/>
      <c r="D54" s="1513"/>
      <c r="E54" s="1513"/>
      <c r="F54" s="1515"/>
    </row>
    <row r="55" spans="1:7">
      <c r="A55" s="1507" t="s">
        <v>4065</v>
      </c>
      <c r="B55" s="1538" t="s">
        <v>4063</v>
      </c>
      <c r="C55" s="1509"/>
      <c r="D55" s="1510"/>
      <c r="E55" s="1510"/>
      <c r="F55" s="1511"/>
    </row>
    <row r="56" spans="1:7">
      <c r="A56" s="1519"/>
      <c r="B56" s="1512"/>
      <c r="C56" s="1514"/>
      <c r="D56" s="1513"/>
      <c r="E56" s="1513"/>
      <c r="F56" s="1515"/>
    </row>
    <row r="57" spans="1:7">
      <c r="A57" s="1519"/>
      <c r="B57" s="1535" t="s">
        <v>4064</v>
      </c>
      <c r="C57" s="1539"/>
      <c r="D57" s="1535"/>
      <c r="E57" s="1535"/>
      <c r="F57" s="1540">
        <f>F44</f>
        <v>0</v>
      </c>
    </row>
    <row r="58" spans="1:7">
      <c r="A58" s="1519"/>
      <c r="B58" s="1541" t="s">
        <v>4058</v>
      </c>
      <c r="C58" s="1542"/>
      <c r="D58" s="1535"/>
      <c r="E58" s="1535"/>
      <c r="F58" s="1540">
        <f>F50</f>
        <v>0</v>
      </c>
    </row>
    <row r="59" spans="1:7">
      <c r="A59" s="1519"/>
      <c r="B59" s="1522" t="s">
        <v>4066</v>
      </c>
      <c r="C59" s="1543"/>
      <c r="D59" s="1522"/>
      <c r="E59" s="1522"/>
      <c r="F59" s="1524">
        <f>F44+F50</f>
        <v>0</v>
      </c>
      <c r="G59" s="1544"/>
    </row>
    <row r="60" spans="1:7">
      <c r="A60" s="1519"/>
      <c r="B60" s="1522" t="s">
        <v>3551</v>
      </c>
      <c r="C60" s="1523"/>
      <c r="D60" s="1522"/>
      <c r="E60" s="1522"/>
      <c r="F60" s="1524">
        <f>F45+F51</f>
        <v>0</v>
      </c>
      <c r="G60" s="1544"/>
    </row>
    <row r="61" spans="1:7" ht="16.5" thickBot="1">
      <c r="A61" s="1519"/>
      <c r="B61" s="1529" t="s">
        <v>1424</v>
      </c>
      <c r="C61" s="1530"/>
      <c r="D61" s="1529"/>
      <c r="E61" s="1529"/>
      <c r="F61" s="1531">
        <f>F46+F52</f>
        <v>0</v>
      </c>
      <c r="G61" s="1544"/>
    </row>
    <row r="62" spans="1:7" ht="16.5" thickTop="1">
      <c r="B62" s="1545"/>
      <c r="F62" s="1546"/>
    </row>
    <row r="63" spans="1:7">
      <c r="B63" s="1545"/>
      <c r="F63" s="1546"/>
    </row>
    <row r="64" spans="1:7">
      <c r="B64" s="1547"/>
      <c r="C64" s="1548"/>
      <c r="D64" s="1549" t="s">
        <v>3563</v>
      </c>
      <c r="E64" s="1549"/>
      <c r="F64" s="1549"/>
    </row>
    <row r="65" spans="2:6">
      <c r="B65" s="1547"/>
      <c r="C65" s="1548"/>
      <c r="D65" s="1566"/>
      <c r="E65" s="1566"/>
      <c r="F65" s="1566"/>
    </row>
    <row r="66" spans="2:6">
      <c r="B66" s="1547"/>
      <c r="C66" s="1548"/>
      <c r="D66" s="1550"/>
      <c r="E66" s="1550"/>
      <c r="F66" s="1550"/>
    </row>
    <row r="67" spans="2:6">
      <c r="B67" s="1547"/>
      <c r="C67" s="1548"/>
      <c r="D67" s="1550"/>
      <c r="E67" s="1550"/>
      <c r="F67" s="1550"/>
    </row>
    <row r="68" spans="2:6">
      <c r="B68" s="1551" t="s">
        <v>3560</v>
      </c>
      <c r="C68" s="1548"/>
      <c r="D68" s="1549" t="s">
        <v>3561</v>
      </c>
      <c r="E68" s="1550"/>
      <c r="F68" s="1550"/>
    </row>
    <row r="69" spans="2:6">
      <c r="B69" s="1547"/>
      <c r="C69" s="1548"/>
      <c r="D69" s="1566"/>
      <c r="E69" s="1566"/>
      <c r="F69" s="1566"/>
    </row>
    <row r="70" spans="2:6">
      <c r="B70" s="1547"/>
      <c r="C70" s="1548"/>
      <c r="D70" s="1552"/>
      <c r="E70" s="1552"/>
      <c r="F70" s="1552"/>
    </row>
    <row r="71" spans="2:6">
      <c r="B71" s="1547"/>
      <c r="C71" s="1548"/>
      <c r="D71" s="1552"/>
      <c r="E71" s="1552"/>
      <c r="F71" s="1552"/>
    </row>
    <row r="72" spans="2:6">
      <c r="B72" s="1547"/>
      <c r="C72" s="1548"/>
      <c r="D72" s="1549" t="s">
        <v>3562</v>
      </c>
      <c r="E72" s="1550"/>
      <c r="F72" s="1550"/>
    </row>
    <row r="73" spans="2:6">
      <c r="D73" s="1566"/>
      <c r="E73" s="1566"/>
      <c r="F73" s="1566"/>
    </row>
    <row r="76" spans="2:6">
      <c r="B76" s="1547" t="s">
        <v>3559</v>
      </c>
    </row>
  </sheetData>
  <sheetProtection algorithmName="SHA-512" hashValue="plKVkmz1VXaJvDuPprrM2H7YyebTbFWHmPCh3ADTcBm9pGbEVR9gE1MGaugZUj8+XBN1YNfXSUJeQq7FWG/MRQ==" saltValue="jxbDvhqKCmZ38s6h/bSWJQ==" spinCount="100000" sheet="1" objects="1" scenarios="1"/>
  <mergeCells count="7">
    <mergeCell ref="D73:F73"/>
    <mergeCell ref="D69:F69"/>
    <mergeCell ref="C12:F12"/>
    <mergeCell ref="C14:F14"/>
    <mergeCell ref="C16:F16"/>
    <mergeCell ref="C18:F18"/>
    <mergeCell ref="D65:F65"/>
  </mergeCells>
  <phoneticPr fontId="31" type="noConversion"/>
  <pageMargins left="0.70866141732283472" right="0.19685039370078741" top="0.59055118110236227" bottom="0.59055118110236227" header="0.27559055118110237" footer="0.27559055118110237"/>
  <pageSetup paperSize="9" scale="57" fitToHeight="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47D5C-ED85-47D7-8D59-D1B220E621EC}">
  <sheetPr>
    <tabColor rgb="FFFFFF00"/>
  </sheetPr>
  <dimension ref="A1:G400"/>
  <sheetViews>
    <sheetView showZeros="0" view="pageBreakPreview" topLeftCell="A25" zoomScale="115" zoomScaleNormal="100" zoomScaleSheetLayoutView="115" workbookViewId="0">
      <selection activeCell="F9" sqref="F9:G9"/>
    </sheetView>
  </sheetViews>
  <sheetFormatPr defaultColWidth="9.140625" defaultRowHeight="12.75"/>
  <cols>
    <col min="1" max="1" width="5.7109375" style="66" customWidth="1"/>
    <col min="2" max="2" width="52.28515625" style="74" customWidth="1"/>
    <col min="3" max="3" width="12.28515625" style="1119" customWidth="1"/>
    <col min="4" max="4" width="6.7109375" style="53" customWidth="1"/>
    <col min="5" max="5" width="9.42578125" style="39" customWidth="1"/>
    <col min="6" max="6" width="12.5703125" style="73" customWidth="1"/>
    <col min="7" max="7" width="14.7109375" style="73" customWidth="1"/>
    <col min="8" max="16384" width="9.140625" style="3"/>
  </cols>
  <sheetData>
    <row r="1" spans="1:7" s="318" customFormat="1">
      <c r="C1" s="1088"/>
      <c r="E1" s="1282"/>
    </row>
    <row r="2" spans="1:7" s="318" customFormat="1">
      <c r="C2" s="1088"/>
      <c r="E2" s="1282"/>
    </row>
    <row r="3" spans="1:7" s="318" customFormat="1">
      <c r="C3" s="1088"/>
      <c r="E3" s="1282"/>
    </row>
    <row r="4" spans="1:7" s="318" customFormat="1">
      <c r="C4" s="1088"/>
      <c r="E4" s="1282"/>
    </row>
    <row r="5" spans="1:7" s="318" customFormat="1">
      <c r="C5" s="1088"/>
      <c r="E5" s="1282"/>
    </row>
    <row r="6" spans="1:7" s="318" customFormat="1">
      <c r="C6" s="1088"/>
      <c r="E6" s="1282"/>
    </row>
    <row r="7" spans="1:7" s="318" customFormat="1">
      <c r="C7" s="1088"/>
      <c r="E7" s="1282"/>
    </row>
    <row r="8" spans="1:7" s="318" customFormat="1">
      <c r="C8" s="1088"/>
      <c r="E8" s="1282"/>
    </row>
    <row r="9" spans="1:7" s="318" customFormat="1" ht="15" customHeight="1">
      <c r="C9" s="1088"/>
      <c r="E9" s="1282"/>
      <c r="F9" s="1568" t="s">
        <v>4231</v>
      </c>
      <c r="G9" s="1568"/>
    </row>
    <row r="10" spans="1:7" s="318" customFormat="1" ht="14.25">
      <c r="C10" s="1088"/>
      <c r="E10" s="1282"/>
      <c r="G10" s="1370"/>
    </row>
    <row r="11" spans="1:7" s="323" customFormat="1" ht="63.75">
      <c r="A11" s="297" t="s">
        <v>3564</v>
      </c>
      <c r="B11" s="297" t="s">
        <v>3565</v>
      </c>
      <c r="C11" s="1089" t="s">
        <v>4070</v>
      </c>
      <c r="D11" s="320" t="s">
        <v>3567</v>
      </c>
      <c r="E11" s="321" t="s">
        <v>3566</v>
      </c>
      <c r="F11" s="322" t="s">
        <v>3568</v>
      </c>
      <c r="G11" s="322" t="s">
        <v>3575</v>
      </c>
    </row>
    <row r="12" spans="1:7">
      <c r="A12" s="269"/>
      <c r="B12" s="270"/>
      <c r="C12" s="1090"/>
      <c r="D12" s="272"/>
      <c r="E12" s="271" t="s">
        <v>26</v>
      </c>
      <c r="F12" s="273"/>
      <c r="G12" s="273"/>
    </row>
    <row r="13" spans="1:7" s="5" customFormat="1">
      <c r="A13" s="324" t="s">
        <v>5</v>
      </c>
      <c r="B13" s="324" t="s">
        <v>3</v>
      </c>
      <c r="C13" s="1091"/>
      <c r="D13" s="297"/>
      <c r="E13" s="296"/>
      <c r="F13" s="298"/>
      <c r="G13" s="298"/>
    </row>
    <row r="14" spans="1:7" s="4" customFormat="1">
      <c r="A14" s="188"/>
      <c r="B14" s="193"/>
      <c r="C14" s="1092"/>
      <c r="D14" s="275"/>
      <c r="E14" s="274"/>
      <c r="F14" s="276"/>
      <c r="G14" s="276"/>
    </row>
    <row r="15" spans="1:7" s="8" customFormat="1">
      <c r="A15" s="141" t="s">
        <v>418</v>
      </c>
      <c r="B15" s="141" t="s">
        <v>100</v>
      </c>
      <c r="C15" s="1093"/>
      <c r="D15" s="159"/>
      <c r="E15" s="145"/>
      <c r="F15" s="277"/>
      <c r="G15" s="144">
        <f>G42</f>
        <v>0</v>
      </c>
    </row>
    <row r="16" spans="1:7" s="8" customFormat="1">
      <c r="A16" s="141" t="s">
        <v>419</v>
      </c>
      <c r="B16" s="141" t="s">
        <v>23</v>
      </c>
      <c r="C16" s="1093"/>
      <c r="D16" s="159"/>
      <c r="E16" s="145"/>
      <c r="F16" s="277"/>
      <c r="G16" s="144">
        <f>G173</f>
        <v>0</v>
      </c>
    </row>
    <row r="17" spans="1:7" s="8" customFormat="1">
      <c r="A17" s="141" t="s">
        <v>420</v>
      </c>
      <c r="B17" s="141" t="s">
        <v>24</v>
      </c>
      <c r="C17" s="1093"/>
      <c r="D17" s="159"/>
      <c r="E17" s="145"/>
      <c r="F17" s="277"/>
      <c r="G17" s="144">
        <f>G198</f>
        <v>0</v>
      </c>
    </row>
    <row r="18" spans="1:7" s="8" customFormat="1">
      <c r="A18" s="141" t="s">
        <v>421</v>
      </c>
      <c r="B18" s="141" t="s">
        <v>18</v>
      </c>
      <c r="C18" s="1093"/>
      <c r="D18" s="159"/>
      <c r="E18" s="145"/>
      <c r="F18" s="277"/>
      <c r="G18" s="144">
        <f>G245</f>
        <v>0</v>
      </c>
    </row>
    <row r="19" spans="1:7" s="8" customFormat="1">
      <c r="A19" s="141" t="s">
        <v>246</v>
      </c>
      <c r="B19" s="141" t="s">
        <v>14</v>
      </c>
      <c r="C19" s="1093"/>
      <c r="D19" s="159"/>
      <c r="E19" s="145"/>
      <c r="F19" s="277"/>
      <c r="G19" s="144">
        <f>G303</f>
        <v>0</v>
      </c>
    </row>
    <row r="20" spans="1:7" s="8" customFormat="1">
      <c r="A20" s="141" t="s">
        <v>422</v>
      </c>
      <c r="B20" s="141" t="s">
        <v>25</v>
      </c>
      <c r="C20" s="1093"/>
      <c r="D20" s="159"/>
      <c r="E20" s="145"/>
      <c r="F20" s="277"/>
      <c r="G20" s="144">
        <f>G370</f>
        <v>0</v>
      </c>
    </row>
    <row r="21" spans="1:7" s="8" customFormat="1" ht="13.5" thickBot="1">
      <c r="A21" s="146"/>
      <c r="B21" s="147" t="s">
        <v>6</v>
      </c>
      <c r="C21" s="1094"/>
      <c r="D21" s="161"/>
      <c r="E21" s="148"/>
      <c r="F21" s="149"/>
      <c r="G21" s="1430">
        <f>SUM(G15:G20)</f>
        <v>0</v>
      </c>
    </row>
    <row r="22" spans="1:7" ht="14.25" thickTop="1" thickBot="1">
      <c r="A22" s="278"/>
      <c r="B22" s="279"/>
      <c r="C22" s="1095"/>
      <c r="D22" s="281"/>
      <c r="E22" s="280"/>
      <c r="F22" s="282"/>
      <c r="G22" s="283">
        <v>0</v>
      </c>
    </row>
    <row r="23" spans="1:7" ht="14.25" thickTop="1" thickBot="1">
      <c r="A23" s="284"/>
      <c r="B23" s="285" t="s">
        <v>2787</v>
      </c>
      <c r="C23" s="1096"/>
      <c r="D23" s="287"/>
      <c r="E23" s="286"/>
      <c r="F23" s="288"/>
      <c r="G23" s="289">
        <f>G21</f>
        <v>0</v>
      </c>
    </row>
    <row r="24" spans="1:7" ht="13.5" thickTop="1">
      <c r="A24" s="290"/>
      <c r="B24" s="291"/>
      <c r="C24" s="1097"/>
      <c r="D24" s="293"/>
      <c r="E24" s="292"/>
      <c r="F24" s="294"/>
      <c r="G24" s="294"/>
    </row>
    <row r="25" spans="1:7" s="5" customFormat="1">
      <c r="A25" s="324" t="s">
        <v>5</v>
      </c>
      <c r="B25" s="324" t="s">
        <v>40</v>
      </c>
      <c r="C25" s="1091"/>
      <c r="D25" s="297"/>
      <c r="E25" s="296"/>
      <c r="F25" s="298"/>
      <c r="G25" s="298"/>
    </row>
    <row r="26" spans="1:7" s="5" customFormat="1">
      <c r="A26" s="150"/>
      <c r="B26" s="151"/>
      <c r="C26" s="1098"/>
      <c r="D26" s="153"/>
      <c r="E26" s="152"/>
      <c r="F26" s="154"/>
      <c r="G26" s="154"/>
    </row>
    <row r="27" spans="1:7" s="5" customFormat="1">
      <c r="A27" s="177" t="s">
        <v>418</v>
      </c>
      <c r="B27" s="295" t="s">
        <v>100</v>
      </c>
      <c r="C27" s="1099"/>
      <c r="D27" s="297"/>
      <c r="E27" s="296"/>
      <c r="F27" s="298"/>
      <c r="G27" s="298"/>
    </row>
    <row r="28" spans="1:7" s="5" customFormat="1">
      <c r="A28" s="136" t="s">
        <v>431</v>
      </c>
      <c r="B28" s="151"/>
      <c r="C28" s="1098"/>
      <c r="D28" s="153"/>
      <c r="E28" s="152"/>
      <c r="F28" s="154"/>
      <c r="G28" s="144"/>
    </row>
    <row r="29" spans="1:7">
      <c r="A29" s="136" t="s">
        <v>431</v>
      </c>
      <c r="B29" s="141" t="s">
        <v>31</v>
      </c>
      <c r="C29" s="1093"/>
      <c r="D29" s="159"/>
      <c r="E29" s="158"/>
      <c r="F29" s="160"/>
      <c r="G29" s="144"/>
    </row>
    <row r="30" spans="1:7" ht="114.75">
      <c r="A30" s="136" t="s">
        <v>431</v>
      </c>
      <c r="B30" s="141" t="s">
        <v>69</v>
      </c>
      <c r="C30" s="1093"/>
      <c r="D30" s="159"/>
      <c r="E30" s="158"/>
      <c r="F30" s="160"/>
      <c r="G30" s="144"/>
    </row>
    <row r="31" spans="1:7">
      <c r="A31" s="136" t="s">
        <v>431</v>
      </c>
      <c r="B31" s="141"/>
      <c r="C31" s="1093"/>
      <c r="D31" s="143"/>
      <c r="E31" s="142"/>
      <c r="F31" s="160"/>
      <c r="G31" s="144"/>
    </row>
    <row r="32" spans="1:7">
      <c r="A32" s="136">
        <v>1</v>
      </c>
      <c r="B32" s="141" t="s">
        <v>294</v>
      </c>
      <c r="C32" s="1093"/>
      <c r="D32" s="143" t="s">
        <v>380</v>
      </c>
      <c r="E32" s="223">
        <v>1</v>
      </c>
      <c r="F32" s="299">
        <v>0</v>
      </c>
      <c r="G32" s="225">
        <f>E32*F32</f>
        <v>0</v>
      </c>
    </row>
    <row r="33" spans="1:7">
      <c r="A33" s="136" t="s">
        <v>431</v>
      </c>
      <c r="B33" s="136"/>
      <c r="C33" s="1100"/>
      <c r="D33" s="143"/>
      <c r="E33" s="226"/>
      <c r="F33" s="300">
        <v>0</v>
      </c>
      <c r="G33" s="225">
        <f>E33*F33</f>
        <v>0</v>
      </c>
    </row>
    <row r="34" spans="1:7" ht="25.5">
      <c r="A34" s="136">
        <v>2</v>
      </c>
      <c r="B34" s="141" t="s">
        <v>101</v>
      </c>
      <c r="C34" s="1093"/>
      <c r="D34" s="143" t="s">
        <v>380</v>
      </c>
      <c r="E34" s="223">
        <v>1</v>
      </c>
      <c r="F34" s="300">
        <v>0</v>
      </c>
      <c r="G34" s="225">
        <f>E34*F34</f>
        <v>0</v>
      </c>
    </row>
    <row r="35" spans="1:7">
      <c r="A35" s="136" t="s">
        <v>431</v>
      </c>
      <c r="B35" s="136"/>
      <c r="C35" s="1100"/>
      <c r="D35" s="143"/>
      <c r="E35" s="223"/>
      <c r="F35" s="300">
        <v>0</v>
      </c>
      <c r="G35" s="225">
        <f>E35*F35</f>
        <v>0</v>
      </c>
    </row>
    <row r="36" spans="1:7" ht="178.5">
      <c r="A36" s="136">
        <v>3</v>
      </c>
      <c r="B36" s="141" t="s">
        <v>2801</v>
      </c>
      <c r="C36" s="1093"/>
      <c r="D36" s="143" t="s">
        <v>380</v>
      </c>
      <c r="E36" s="223">
        <v>1</v>
      </c>
      <c r="F36" s="300">
        <v>0</v>
      </c>
      <c r="G36" s="225">
        <f>E36*F36</f>
        <v>0</v>
      </c>
    </row>
    <row r="37" spans="1:7">
      <c r="A37" s="136"/>
      <c r="B37" s="141"/>
      <c r="C37" s="1093"/>
      <c r="D37" s="143"/>
      <c r="E37" s="223"/>
      <c r="F37" s="300"/>
      <c r="G37" s="225"/>
    </row>
    <row r="38" spans="1:7" ht="25.5">
      <c r="A38" s="136">
        <v>4</v>
      </c>
      <c r="B38" s="141" t="s">
        <v>2802</v>
      </c>
      <c r="C38" s="1093"/>
      <c r="D38" s="143" t="s">
        <v>380</v>
      </c>
      <c r="E38" s="223">
        <v>1</v>
      </c>
      <c r="F38" s="300">
        <v>0</v>
      </c>
      <c r="G38" s="225">
        <f>E38*F38</f>
        <v>0</v>
      </c>
    </row>
    <row r="39" spans="1:7">
      <c r="A39" s="136"/>
      <c r="B39" s="141"/>
      <c r="C39" s="1093"/>
      <c r="D39" s="143"/>
      <c r="E39" s="223"/>
      <c r="F39" s="300"/>
      <c r="G39" s="225"/>
    </row>
    <row r="40" spans="1:7" ht="25.5">
      <c r="A40" s="136">
        <v>5</v>
      </c>
      <c r="B40" s="141" t="s">
        <v>2808</v>
      </c>
      <c r="C40" s="1093"/>
      <c r="D40" s="143" t="s">
        <v>380</v>
      </c>
      <c r="E40" s="223">
        <v>1</v>
      </c>
      <c r="F40" s="300">
        <v>0</v>
      </c>
      <c r="G40" s="225">
        <f>E40*F40</f>
        <v>0</v>
      </c>
    </row>
    <row r="41" spans="1:7">
      <c r="A41" s="136" t="s">
        <v>431</v>
      </c>
      <c r="B41" s="141"/>
      <c r="C41" s="1093"/>
      <c r="D41" s="143"/>
      <c r="E41" s="223"/>
      <c r="F41" s="300">
        <v>0</v>
      </c>
      <c r="G41" s="225"/>
    </row>
    <row r="42" spans="1:7" s="8" customFormat="1" ht="13.5" thickBot="1">
      <c r="A42" s="146">
        <v>30</v>
      </c>
      <c r="B42" s="147" t="s">
        <v>2786</v>
      </c>
      <c r="C42" s="1094"/>
      <c r="D42" s="161"/>
      <c r="E42" s="250"/>
      <c r="F42" s="301">
        <v>0</v>
      </c>
      <c r="G42" s="230">
        <f>SUM(G32:G41)</f>
        <v>0</v>
      </c>
    </row>
    <row r="43" spans="1:7" s="8" customFormat="1" ht="13.5" thickTop="1">
      <c r="A43" s="162"/>
      <c r="B43" s="151"/>
      <c r="C43" s="1098"/>
      <c r="D43" s="159"/>
      <c r="E43" s="226"/>
      <c r="F43" s="302">
        <v>0</v>
      </c>
      <c r="G43" s="1483"/>
    </row>
    <row r="44" spans="1:7" s="5" customFormat="1">
      <c r="A44" s="177" t="s">
        <v>419</v>
      </c>
      <c r="B44" s="295" t="s">
        <v>23</v>
      </c>
      <c r="C44" s="1099"/>
      <c r="D44" s="297"/>
      <c r="E44" s="1371"/>
      <c r="F44" s="1372">
        <v>0</v>
      </c>
      <c r="G44" s="1373"/>
    </row>
    <row r="45" spans="1:7" s="5" customFormat="1">
      <c r="A45" s="136" t="s">
        <v>431</v>
      </c>
      <c r="B45" s="151"/>
      <c r="C45" s="1098"/>
      <c r="D45" s="153"/>
      <c r="E45" s="258"/>
      <c r="F45" s="302">
        <v>0</v>
      </c>
      <c r="G45" s="225"/>
    </row>
    <row r="46" spans="1:7">
      <c r="A46" s="136" t="s">
        <v>431</v>
      </c>
      <c r="B46" s="141" t="s">
        <v>31</v>
      </c>
      <c r="C46" s="1093"/>
      <c r="D46" s="159"/>
      <c r="E46" s="249"/>
      <c r="F46" s="304">
        <v>0</v>
      </c>
      <c r="G46" s="225"/>
    </row>
    <row r="47" spans="1:7" ht="280.5">
      <c r="A47" s="136" t="s">
        <v>431</v>
      </c>
      <c r="B47" s="141" t="s">
        <v>102</v>
      </c>
      <c r="C47" s="1093"/>
      <c r="D47" s="159"/>
      <c r="E47" s="249"/>
      <c r="F47" s="304">
        <v>0</v>
      </c>
      <c r="G47" s="225"/>
    </row>
    <row r="48" spans="1:7" ht="38.25">
      <c r="A48" s="136">
        <v>1</v>
      </c>
      <c r="B48" s="164" t="s">
        <v>295</v>
      </c>
      <c r="C48" s="1102"/>
      <c r="D48" s="143" t="s">
        <v>11</v>
      </c>
      <c r="E48" s="223">
        <v>538.49</v>
      </c>
      <c r="F48" s="304">
        <v>0</v>
      </c>
      <c r="G48" s="225">
        <f t="shared" ref="G48:G79" si="0">E48*F48</f>
        <v>0</v>
      </c>
    </row>
    <row r="49" spans="1:7">
      <c r="A49" s="136"/>
      <c r="B49" s="164"/>
      <c r="C49" s="1102"/>
      <c r="D49" s="143"/>
      <c r="E49" s="223"/>
      <c r="F49" s="304">
        <v>0</v>
      </c>
      <c r="G49" s="225">
        <f t="shared" si="0"/>
        <v>0</v>
      </c>
    </row>
    <row r="50" spans="1:7" ht="25.5">
      <c r="A50" s="136">
        <v>2</v>
      </c>
      <c r="B50" s="164" t="s">
        <v>2785</v>
      </c>
      <c r="C50" s="1102"/>
      <c r="D50" s="143" t="s">
        <v>296</v>
      </c>
      <c r="E50" s="223">
        <v>1</v>
      </c>
      <c r="F50" s="304">
        <v>0</v>
      </c>
      <c r="G50" s="225">
        <f t="shared" si="0"/>
        <v>0</v>
      </c>
    </row>
    <row r="51" spans="1:7">
      <c r="A51" s="136" t="s">
        <v>431</v>
      </c>
      <c r="B51" s="164"/>
      <c r="C51" s="1102"/>
      <c r="D51" s="143"/>
      <c r="E51" s="223"/>
      <c r="F51" s="304">
        <v>0</v>
      </c>
      <c r="G51" s="225">
        <f t="shared" si="0"/>
        <v>0</v>
      </c>
    </row>
    <row r="52" spans="1:7">
      <c r="A52" s="136">
        <v>3</v>
      </c>
      <c r="B52" s="164" t="s">
        <v>145</v>
      </c>
      <c r="C52" s="1102"/>
      <c r="D52" s="143"/>
      <c r="E52" s="223"/>
      <c r="F52" s="304">
        <v>0</v>
      </c>
      <c r="G52" s="225">
        <f t="shared" si="0"/>
        <v>0</v>
      </c>
    </row>
    <row r="53" spans="1:7" ht="25.5">
      <c r="A53" s="165" t="s">
        <v>136</v>
      </c>
      <c r="B53" s="164" t="s">
        <v>146</v>
      </c>
      <c r="C53" s="1102"/>
      <c r="D53" s="143" t="s">
        <v>296</v>
      </c>
      <c r="E53" s="223">
        <v>1</v>
      </c>
      <c r="F53" s="304">
        <v>0</v>
      </c>
      <c r="G53" s="225">
        <f t="shared" si="0"/>
        <v>0</v>
      </c>
    </row>
    <row r="54" spans="1:7" ht="38.25">
      <c r="A54" s="165" t="s">
        <v>137</v>
      </c>
      <c r="B54" s="164" t="s">
        <v>147</v>
      </c>
      <c r="C54" s="1102"/>
      <c r="D54" s="143" t="s">
        <v>486</v>
      </c>
      <c r="E54" s="249">
        <v>1</v>
      </c>
      <c r="F54" s="304">
        <v>0</v>
      </c>
      <c r="G54" s="225">
        <f t="shared" si="0"/>
        <v>0</v>
      </c>
    </row>
    <row r="55" spans="1:7">
      <c r="A55" s="136" t="s">
        <v>431</v>
      </c>
      <c r="B55" s="164"/>
      <c r="C55" s="1102"/>
      <c r="D55" s="143"/>
      <c r="E55" s="223"/>
      <c r="F55" s="304">
        <v>0</v>
      </c>
      <c r="G55" s="225">
        <f t="shared" si="0"/>
        <v>0</v>
      </c>
    </row>
    <row r="56" spans="1:7" ht="25.5">
      <c r="A56" s="136">
        <v>4</v>
      </c>
      <c r="B56" s="164" t="s">
        <v>148</v>
      </c>
      <c r="C56" s="1102"/>
      <c r="D56" s="143" t="s">
        <v>13</v>
      </c>
      <c r="E56" s="223">
        <v>500</v>
      </c>
      <c r="F56" s="304">
        <v>0</v>
      </c>
      <c r="G56" s="225">
        <f t="shared" si="0"/>
        <v>0</v>
      </c>
    </row>
    <row r="57" spans="1:7">
      <c r="A57" s="136"/>
      <c r="B57" s="164"/>
      <c r="C57" s="1102"/>
      <c r="D57" s="143"/>
      <c r="E57" s="223"/>
      <c r="F57" s="304">
        <v>0</v>
      </c>
      <c r="G57" s="225">
        <f t="shared" si="0"/>
        <v>0</v>
      </c>
    </row>
    <row r="58" spans="1:7" ht="14.25">
      <c r="A58" s="136">
        <v>5</v>
      </c>
      <c r="B58" s="164" t="s">
        <v>149</v>
      </c>
      <c r="C58" s="1102"/>
      <c r="D58" s="143" t="s">
        <v>13</v>
      </c>
      <c r="E58" s="223">
        <v>800</v>
      </c>
      <c r="F58" s="304">
        <v>0</v>
      </c>
      <c r="G58" s="225">
        <f t="shared" si="0"/>
        <v>0</v>
      </c>
    </row>
    <row r="59" spans="1:7">
      <c r="A59" s="136" t="s">
        <v>431</v>
      </c>
      <c r="B59" s="164"/>
      <c r="C59" s="1102"/>
      <c r="D59" s="143"/>
      <c r="E59" s="223"/>
      <c r="F59" s="304">
        <v>0</v>
      </c>
      <c r="G59" s="225">
        <f t="shared" si="0"/>
        <v>0</v>
      </c>
    </row>
    <row r="60" spans="1:7">
      <c r="A60" s="136">
        <v>6</v>
      </c>
      <c r="B60" s="164" t="s">
        <v>297</v>
      </c>
      <c r="C60" s="1102"/>
      <c r="D60" s="143"/>
      <c r="E60" s="223"/>
      <c r="F60" s="304">
        <v>0</v>
      </c>
      <c r="G60" s="225">
        <f t="shared" si="0"/>
        <v>0</v>
      </c>
    </row>
    <row r="61" spans="1:7">
      <c r="A61" s="165" t="s">
        <v>136</v>
      </c>
      <c r="B61" s="164" t="s">
        <v>298</v>
      </c>
      <c r="C61" s="1102"/>
      <c r="D61" s="143" t="s">
        <v>296</v>
      </c>
      <c r="E61" s="223">
        <v>200</v>
      </c>
      <c r="F61" s="304">
        <v>0</v>
      </c>
      <c r="G61" s="225">
        <f t="shared" si="0"/>
        <v>0</v>
      </c>
    </row>
    <row r="62" spans="1:7">
      <c r="A62" s="165" t="s">
        <v>137</v>
      </c>
      <c r="B62" s="164" t="s">
        <v>299</v>
      </c>
      <c r="C62" s="1102"/>
      <c r="D62" s="143" t="s">
        <v>296</v>
      </c>
      <c r="E62" s="223">
        <v>10</v>
      </c>
      <c r="F62" s="304">
        <v>0</v>
      </c>
      <c r="G62" s="225">
        <f t="shared" si="0"/>
        <v>0</v>
      </c>
    </row>
    <row r="63" spans="1:7">
      <c r="A63" s="136"/>
      <c r="B63" s="164"/>
      <c r="C63" s="1102"/>
      <c r="D63" s="143"/>
      <c r="E63" s="223"/>
      <c r="F63" s="304">
        <v>0</v>
      </c>
      <c r="G63" s="225">
        <f t="shared" si="0"/>
        <v>0</v>
      </c>
    </row>
    <row r="64" spans="1:7" ht="38.25">
      <c r="A64" s="136">
        <v>7</v>
      </c>
      <c r="B64" s="164" t="s">
        <v>150</v>
      </c>
      <c r="C64" s="1102"/>
      <c r="D64" s="143"/>
      <c r="E64" s="223"/>
      <c r="F64" s="304">
        <v>0</v>
      </c>
      <c r="G64" s="225">
        <f t="shared" si="0"/>
        <v>0</v>
      </c>
    </row>
    <row r="65" spans="1:7">
      <c r="A65" s="165" t="s">
        <v>136</v>
      </c>
      <c r="B65" s="164" t="s">
        <v>151</v>
      </c>
      <c r="C65" s="1102"/>
      <c r="D65" s="143" t="s">
        <v>152</v>
      </c>
      <c r="E65" s="223">
        <v>189</v>
      </c>
      <c r="F65" s="304">
        <v>0</v>
      </c>
      <c r="G65" s="225">
        <f t="shared" si="0"/>
        <v>0</v>
      </c>
    </row>
    <row r="66" spans="1:7">
      <c r="A66" s="165" t="s">
        <v>137</v>
      </c>
      <c r="B66" s="164" t="s">
        <v>153</v>
      </c>
      <c r="C66" s="1102"/>
      <c r="D66" s="143" t="s">
        <v>152</v>
      </c>
      <c r="E66" s="223">
        <v>2</v>
      </c>
      <c r="F66" s="304">
        <v>0</v>
      </c>
      <c r="G66" s="225">
        <f t="shared" si="0"/>
        <v>0</v>
      </c>
    </row>
    <row r="67" spans="1:7">
      <c r="A67" s="165" t="s">
        <v>138</v>
      </c>
      <c r="B67" s="164" t="s">
        <v>154</v>
      </c>
      <c r="C67" s="1102"/>
      <c r="D67" s="143" t="s">
        <v>152</v>
      </c>
      <c r="E67" s="223">
        <v>236</v>
      </c>
      <c r="F67" s="304">
        <v>0</v>
      </c>
      <c r="G67" s="225">
        <f t="shared" si="0"/>
        <v>0</v>
      </c>
    </row>
    <row r="68" spans="1:7">
      <c r="A68" s="165" t="s">
        <v>139</v>
      </c>
      <c r="B68" s="164" t="s">
        <v>155</v>
      </c>
      <c r="C68" s="1102"/>
      <c r="D68" s="143" t="s">
        <v>152</v>
      </c>
      <c r="E68" s="223">
        <v>30</v>
      </c>
      <c r="F68" s="304">
        <v>0</v>
      </c>
      <c r="G68" s="225">
        <f t="shared" si="0"/>
        <v>0</v>
      </c>
    </row>
    <row r="69" spans="1:7">
      <c r="A69" s="136" t="s">
        <v>431</v>
      </c>
      <c r="B69" s="164"/>
      <c r="C69" s="1102"/>
      <c r="D69" s="143"/>
      <c r="E69" s="223"/>
      <c r="F69" s="304">
        <v>0</v>
      </c>
      <c r="G69" s="225">
        <f t="shared" si="0"/>
        <v>0</v>
      </c>
    </row>
    <row r="70" spans="1:7">
      <c r="A70" s="136">
        <v>8</v>
      </c>
      <c r="B70" s="164" t="s">
        <v>156</v>
      </c>
      <c r="C70" s="1102"/>
      <c r="D70" s="143"/>
      <c r="E70" s="223"/>
      <c r="F70" s="304">
        <v>0</v>
      </c>
      <c r="G70" s="225">
        <f t="shared" si="0"/>
        <v>0</v>
      </c>
    </row>
    <row r="71" spans="1:7" ht="14.25">
      <c r="A71" s="165" t="s">
        <v>136</v>
      </c>
      <c r="B71" s="164" t="s">
        <v>157</v>
      </c>
      <c r="C71" s="1102"/>
      <c r="D71" s="143" t="s">
        <v>13</v>
      </c>
      <c r="E71" s="223">
        <v>230</v>
      </c>
      <c r="F71" s="304">
        <v>0</v>
      </c>
      <c r="G71" s="225">
        <f t="shared" si="0"/>
        <v>0</v>
      </c>
    </row>
    <row r="72" spans="1:7" ht="14.25">
      <c r="A72" s="165" t="s">
        <v>137</v>
      </c>
      <c r="B72" s="164" t="s">
        <v>158</v>
      </c>
      <c r="C72" s="1102"/>
      <c r="D72" s="143" t="s">
        <v>13</v>
      </c>
      <c r="E72" s="223">
        <v>200</v>
      </c>
      <c r="F72" s="304">
        <v>0</v>
      </c>
      <c r="G72" s="225">
        <f t="shared" si="0"/>
        <v>0</v>
      </c>
    </row>
    <row r="73" spans="1:7" ht="14.25">
      <c r="A73" s="165" t="s">
        <v>138</v>
      </c>
      <c r="B73" s="164" t="s">
        <v>159</v>
      </c>
      <c r="C73" s="1102"/>
      <c r="D73" s="143" t="s">
        <v>13</v>
      </c>
      <c r="E73" s="223">
        <v>250</v>
      </c>
      <c r="F73" s="304">
        <v>0</v>
      </c>
      <c r="G73" s="225">
        <f t="shared" si="0"/>
        <v>0</v>
      </c>
    </row>
    <row r="74" spans="1:7" ht="14.25">
      <c r="A74" s="165" t="s">
        <v>139</v>
      </c>
      <c r="B74" s="164" t="s">
        <v>160</v>
      </c>
      <c r="C74" s="1102"/>
      <c r="D74" s="143" t="s">
        <v>13</v>
      </c>
      <c r="E74" s="223">
        <v>350</v>
      </c>
      <c r="F74" s="304">
        <v>0</v>
      </c>
      <c r="G74" s="225">
        <f t="shared" si="0"/>
        <v>0</v>
      </c>
    </row>
    <row r="75" spans="1:7">
      <c r="A75" s="136" t="s">
        <v>431</v>
      </c>
      <c r="B75" s="164"/>
      <c r="C75" s="1102"/>
      <c r="D75" s="143"/>
      <c r="E75" s="223"/>
      <c r="F75" s="304">
        <v>0</v>
      </c>
      <c r="G75" s="225">
        <f t="shared" si="0"/>
        <v>0</v>
      </c>
    </row>
    <row r="76" spans="1:7" ht="51">
      <c r="A76" s="136">
        <v>9</v>
      </c>
      <c r="B76" s="164" t="s">
        <v>2784</v>
      </c>
      <c r="C76" s="1102"/>
      <c r="D76" s="143" t="s">
        <v>11</v>
      </c>
      <c r="E76" s="223">
        <v>1141.93</v>
      </c>
      <c r="F76" s="304">
        <v>0</v>
      </c>
      <c r="G76" s="225">
        <f t="shared" si="0"/>
        <v>0</v>
      </c>
    </row>
    <row r="77" spans="1:7">
      <c r="A77" s="136" t="s">
        <v>431</v>
      </c>
      <c r="B77" s="164"/>
      <c r="C77" s="1102"/>
      <c r="D77" s="143"/>
      <c r="E77" s="223"/>
      <c r="F77" s="304">
        <v>0</v>
      </c>
      <c r="G77" s="225">
        <f t="shared" si="0"/>
        <v>0</v>
      </c>
    </row>
    <row r="78" spans="1:7">
      <c r="A78" s="136">
        <v>10</v>
      </c>
      <c r="B78" s="164" t="s">
        <v>300</v>
      </c>
      <c r="C78" s="1102"/>
      <c r="D78" s="143" t="s">
        <v>296</v>
      </c>
      <c r="E78" s="223">
        <v>9</v>
      </c>
      <c r="F78" s="304">
        <v>0</v>
      </c>
      <c r="G78" s="225">
        <f t="shared" si="0"/>
        <v>0</v>
      </c>
    </row>
    <row r="79" spans="1:7">
      <c r="A79" s="136"/>
      <c r="B79" s="164"/>
      <c r="C79" s="1102"/>
      <c r="D79" s="143"/>
      <c r="E79" s="223"/>
      <c r="F79" s="304">
        <v>0</v>
      </c>
      <c r="G79" s="225">
        <f t="shared" si="0"/>
        <v>0</v>
      </c>
    </row>
    <row r="80" spans="1:7" ht="25.5">
      <c r="A80" s="136">
        <v>11</v>
      </c>
      <c r="B80" s="164" t="s">
        <v>2783</v>
      </c>
      <c r="C80" s="1102"/>
      <c r="D80" s="143" t="s">
        <v>296</v>
      </c>
      <c r="E80" s="223">
        <v>1</v>
      </c>
      <c r="F80" s="304">
        <v>0</v>
      </c>
      <c r="G80" s="225">
        <f t="shared" ref="G80:G111" si="1">E80*F80</f>
        <v>0</v>
      </c>
    </row>
    <row r="81" spans="1:7">
      <c r="A81" s="136"/>
      <c r="B81" s="164"/>
      <c r="C81" s="1102"/>
      <c r="D81" s="143"/>
      <c r="E81" s="223"/>
      <c r="F81" s="304">
        <v>0</v>
      </c>
      <c r="G81" s="225">
        <f t="shared" si="1"/>
        <v>0</v>
      </c>
    </row>
    <row r="82" spans="1:7" ht="25.5">
      <c r="A82" s="136">
        <v>12</v>
      </c>
      <c r="B82" s="164" t="s">
        <v>2782</v>
      </c>
      <c r="C82" s="1102"/>
      <c r="D82" s="143" t="s">
        <v>296</v>
      </c>
      <c r="E82" s="223">
        <v>100</v>
      </c>
      <c r="F82" s="304">
        <v>0</v>
      </c>
      <c r="G82" s="225">
        <f t="shared" si="1"/>
        <v>0</v>
      </c>
    </row>
    <row r="83" spans="1:7">
      <c r="A83" s="136"/>
      <c r="B83" s="164"/>
      <c r="C83" s="1102"/>
      <c r="D83" s="143"/>
      <c r="E83" s="223"/>
      <c r="F83" s="304">
        <v>0</v>
      </c>
      <c r="G83" s="225">
        <f t="shared" si="1"/>
        <v>0</v>
      </c>
    </row>
    <row r="84" spans="1:7" ht="14.25">
      <c r="A84" s="136">
        <v>13</v>
      </c>
      <c r="B84" s="164" t="s">
        <v>301</v>
      </c>
      <c r="C84" s="1102"/>
      <c r="D84" s="143" t="s">
        <v>13</v>
      </c>
      <c r="E84" s="223">
        <v>30</v>
      </c>
      <c r="F84" s="304">
        <v>0</v>
      </c>
      <c r="G84" s="225">
        <f t="shared" si="1"/>
        <v>0</v>
      </c>
    </row>
    <row r="85" spans="1:7">
      <c r="A85" s="136"/>
      <c r="B85" s="164"/>
      <c r="C85" s="1102"/>
      <c r="D85" s="143"/>
      <c r="E85" s="223"/>
      <c r="F85" s="304">
        <v>0</v>
      </c>
      <c r="G85" s="225">
        <f t="shared" si="1"/>
        <v>0</v>
      </c>
    </row>
    <row r="86" spans="1:7">
      <c r="A86" s="136">
        <v>14</v>
      </c>
      <c r="B86" s="164" t="s">
        <v>2781</v>
      </c>
      <c r="C86" s="1102"/>
      <c r="D86" s="143" t="s">
        <v>296</v>
      </c>
      <c r="E86" s="223">
        <v>50</v>
      </c>
      <c r="F86" s="304">
        <v>0</v>
      </c>
      <c r="G86" s="225">
        <f t="shared" si="1"/>
        <v>0</v>
      </c>
    </row>
    <row r="87" spans="1:7">
      <c r="A87" s="136"/>
      <c r="B87" s="164"/>
      <c r="C87" s="1102"/>
      <c r="D87" s="143"/>
      <c r="E87" s="223"/>
      <c r="F87" s="304">
        <v>0</v>
      </c>
      <c r="G87" s="225">
        <f t="shared" si="1"/>
        <v>0</v>
      </c>
    </row>
    <row r="88" spans="1:7">
      <c r="A88" s="136">
        <v>15</v>
      </c>
      <c r="B88" s="164" t="s">
        <v>2780</v>
      </c>
      <c r="C88" s="1102"/>
      <c r="D88" s="143" t="s">
        <v>296</v>
      </c>
      <c r="E88" s="223">
        <v>50</v>
      </c>
      <c r="F88" s="304">
        <v>0</v>
      </c>
      <c r="G88" s="225">
        <f t="shared" si="1"/>
        <v>0</v>
      </c>
    </row>
    <row r="89" spans="1:7">
      <c r="A89" s="136"/>
      <c r="B89" s="164"/>
      <c r="C89" s="1102"/>
      <c r="D89" s="143"/>
      <c r="E89" s="223"/>
      <c r="F89" s="304">
        <v>0</v>
      </c>
      <c r="G89" s="225">
        <f t="shared" si="1"/>
        <v>0</v>
      </c>
    </row>
    <row r="90" spans="1:7">
      <c r="A90" s="136">
        <v>16</v>
      </c>
      <c r="B90" s="164" t="s">
        <v>2779</v>
      </c>
      <c r="C90" s="1102"/>
      <c r="D90" s="143" t="s">
        <v>296</v>
      </c>
      <c r="E90" s="223">
        <v>50</v>
      </c>
      <c r="F90" s="304">
        <v>0</v>
      </c>
      <c r="G90" s="225">
        <f t="shared" si="1"/>
        <v>0</v>
      </c>
    </row>
    <row r="91" spans="1:7">
      <c r="A91" s="136"/>
      <c r="B91" s="164"/>
      <c r="C91" s="1102"/>
      <c r="D91" s="143"/>
      <c r="E91" s="223"/>
      <c r="F91" s="304">
        <v>0</v>
      </c>
      <c r="G91" s="225">
        <f t="shared" si="1"/>
        <v>0</v>
      </c>
    </row>
    <row r="92" spans="1:7">
      <c r="A92" s="136">
        <v>17</v>
      </c>
      <c r="B92" s="164" t="s">
        <v>2778</v>
      </c>
      <c r="C92" s="1102"/>
      <c r="D92" s="143" t="s">
        <v>296</v>
      </c>
      <c r="E92" s="223">
        <v>50</v>
      </c>
      <c r="F92" s="304">
        <v>0</v>
      </c>
      <c r="G92" s="225">
        <f t="shared" si="1"/>
        <v>0</v>
      </c>
    </row>
    <row r="93" spans="1:7">
      <c r="A93" s="136"/>
      <c r="B93" s="164"/>
      <c r="C93" s="1102"/>
      <c r="D93" s="143"/>
      <c r="E93" s="223"/>
      <c r="F93" s="304">
        <v>0</v>
      </c>
      <c r="G93" s="225">
        <f t="shared" si="1"/>
        <v>0</v>
      </c>
    </row>
    <row r="94" spans="1:7">
      <c r="A94" s="136">
        <v>18</v>
      </c>
      <c r="B94" s="164" t="s">
        <v>302</v>
      </c>
      <c r="C94" s="1102"/>
      <c r="D94" s="143" t="s">
        <v>296</v>
      </c>
      <c r="E94" s="223">
        <v>20</v>
      </c>
      <c r="F94" s="304">
        <v>0</v>
      </c>
      <c r="G94" s="225">
        <f t="shared" si="1"/>
        <v>0</v>
      </c>
    </row>
    <row r="95" spans="1:7">
      <c r="A95" s="136"/>
      <c r="B95" s="164"/>
      <c r="C95" s="1102"/>
      <c r="D95" s="143"/>
      <c r="E95" s="223"/>
      <c r="F95" s="304">
        <v>0</v>
      </c>
      <c r="G95" s="225">
        <f t="shared" si="1"/>
        <v>0</v>
      </c>
    </row>
    <row r="96" spans="1:7">
      <c r="A96" s="136">
        <v>19</v>
      </c>
      <c r="B96" s="164" t="s">
        <v>2777</v>
      </c>
      <c r="C96" s="1102"/>
      <c r="D96" s="143" t="s">
        <v>296</v>
      </c>
      <c r="E96" s="223">
        <v>10</v>
      </c>
      <c r="F96" s="304">
        <v>0</v>
      </c>
      <c r="G96" s="225">
        <f t="shared" si="1"/>
        <v>0</v>
      </c>
    </row>
    <row r="97" spans="1:7">
      <c r="A97" s="136"/>
      <c r="B97" s="164"/>
      <c r="C97" s="1102"/>
      <c r="D97" s="143"/>
      <c r="E97" s="223"/>
      <c r="F97" s="304">
        <v>0</v>
      </c>
      <c r="G97" s="225">
        <f t="shared" si="1"/>
        <v>0</v>
      </c>
    </row>
    <row r="98" spans="1:7" ht="25.5">
      <c r="A98" s="136">
        <v>20</v>
      </c>
      <c r="B98" s="164" t="s">
        <v>303</v>
      </c>
      <c r="C98" s="1102"/>
      <c r="D98" s="143" t="s">
        <v>11</v>
      </c>
      <c r="E98" s="223">
        <v>50</v>
      </c>
      <c r="F98" s="304">
        <v>0</v>
      </c>
      <c r="G98" s="225">
        <f t="shared" si="1"/>
        <v>0</v>
      </c>
    </row>
    <row r="99" spans="1:7">
      <c r="A99" s="136"/>
      <c r="B99" s="164"/>
      <c r="C99" s="1102"/>
      <c r="D99" s="143"/>
      <c r="E99" s="223"/>
      <c r="F99" s="304">
        <v>0</v>
      </c>
      <c r="G99" s="225">
        <f t="shared" si="1"/>
        <v>0</v>
      </c>
    </row>
    <row r="100" spans="1:7" ht="25.5">
      <c r="A100" s="136">
        <v>21</v>
      </c>
      <c r="B100" s="164" t="s">
        <v>2776</v>
      </c>
      <c r="C100" s="1102"/>
      <c r="D100" s="143" t="s">
        <v>11</v>
      </c>
      <c r="E100" s="223">
        <v>50</v>
      </c>
      <c r="F100" s="304">
        <v>0</v>
      </c>
      <c r="G100" s="225">
        <f t="shared" si="1"/>
        <v>0</v>
      </c>
    </row>
    <row r="101" spans="1:7">
      <c r="A101" s="136"/>
      <c r="B101" s="164"/>
      <c r="C101" s="1102"/>
      <c r="D101" s="143"/>
      <c r="E101" s="223"/>
      <c r="F101" s="304">
        <v>0</v>
      </c>
      <c r="G101" s="225">
        <f t="shared" si="1"/>
        <v>0</v>
      </c>
    </row>
    <row r="102" spans="1:7" ht="25.5">
      <c r="A102" s="136">
        <v>22</v>
      </c>
      <c r="B102" s="164" t="s">
        <v>304</v>
      </c>
      <c r="C102" s="1102"/>
      <c r="D102" s="143" t="s">
        <v>11</v>
      </c>
      <c r="E102" s="223">
        <v>200</v>
      </c>
      <c r="F102" s="304">
        <v>0</v>
      </c>
      <c r="G102" s="225">
        <f t="shared" si="1"/>
        <v>0</v>
      </c>
    </row>
    <row r="103" spans="1:7">
      <c r="A103" s="136"/>
      <c r="B103" s="164"/>
      <c r="C103" s="1102"/>
      <c r="D103" s="143"/>
      <c r="E103" s="223"/>
      <c r="F103" s="304">
        <v>0</v>
      </c>
      <c r="G103" s="225">
        <f t="shared" si="1"/>
        <v>0</v>
      </c>
    </row>
    <row r="104" spans="1:7">
      <c r="A104" s="136">
        <v>23</v>
      </c>
      <c r="B104" s="164" t="s">
        <v>2775</v>
      </c>
      <c r="C104" s="1102"/>
      <c r="D104" s="143" t="s">
        <v>296</v>
      </c>
      <c r="E104" s="223">
        <v>80</v>
      </c>
      <c r="F104" s="304">
        <v>0</v>
      </c>
      <c r="G104" s="225">
        <f t="shared" si="1"/>
        <v>0</v>
      </c>
    </row>
    <row r="105" spans="1:7">
      <c r="A105" s="136"/>
      <c r="B105" s="164"/>
      <c r="C105" s="1102"/>
      <c r="D105" s="143"/>
      <c r="E105" s="223"/>
      <c r="F105" s="304">
        <v>0</v>
      </c>
      <c r="G105" s="225">
        <f t="shared" si="1"/>
        <v>0</v>
      </c>
    </row>
    <row r="106" spans="1:7" ht="25.5">
      <c r="A106" s="136">
        <v>24</v>
      </c>
      <c r="B106" s="164" t="s">
        <v>305</v>
      </c>
      <c r="C106" s="1102"/>
      <c r="D106" s="143" t="s">
        <v>11</v>
      </c>
      <c r="E106" s="223">
        <v>36</v>
      </c>
      <c r="F106" s="304">
        <v>0</v>
      </c>
      <c r="G106" s="225">
        <f t="shared" si="1"/>
        <v>0</v>
      </c>
    </row>
    <row r="107" spans="1:7">
      <c r="A107" s="136"/>
      <c r="B107" s="164"/>
      <c r="C107" s="1102"/>
      <c r="D107" s="143"/>
      <c r="E107" s="223"/>
      <c r="F107" s="304">
        <v>0</v>
      </c>
      <c r="G107" s="225">
        <f t="shared" si="1"/>
        <v>0</v>
      </c>
    </row>
    <row r="108" spans="1:7">
      <c r="A108" s="136">
        <v>25</v>
      </c>
      <c r="B108" s="164" t="s">
        <v>2774</v>
      </c>
      <c r="C108" s="1102"/>
      <c r="D108" s="143" t="s">
        <v>296</v>
      </c>
      <c r="E108" s="223">
        <v>1</v>
      </c>
      <c r="F108" s="304">
        <v>0</v>
      </c>
      <c r="G108" s="225">
        <f t="shared" si="1"/>
        <v>0</v>
      </c>
    </row>
    <row r="109" spans="1:7">
      <c r="A109" s="136"/>
      <c r="B109" s="164"/>
      <c r="C109" s="1102"/>
      <c r="D109" s="143"/>
      <c r="E109" s="223"/>
      <c r="F109" s="304">
        <v>0</v>
      </c>
      <c r="G109" s="225">
        <f t="shared" si="1"/>
        <v>0</v>
      </c>
    </row>
    <row r="110" spans="1:7" ht="25.5">
      <c r="A110" s="136">
        <v>26</v>
      </c>
      <c r="B110" s="164" t="s">
        <v>306</v>
      </c>
      <c r="C110" s="1102"/>
      <c r="D110" s="143" t="s">
        <v>296</v>
      </c>
      <c r="E110" s="223">
        <v>30</v>
      </c>
      <c r="F110" s="304">
        <v>0</v>
      </c>
      <c r="G110" s="225">
        <f t="shared" si="1"/>
        <v>0</v>
      </c>
    </row>
    <row r="111" spans="1:7">
      <c r="A111" s="136"/>
      <c r="B111" s="164"/>
      <c r="C111" s="1102"/>
      <c r="D111" s="143"/>
      <c r="E111" s="223"/>
      <c r="F111" s="304">
        <v>0</v>
      </c>
      <c r="G111" s="225">
        <f t="shared" si="1"/>
        <v>0</v>
      </c>
    </row>
    <row r="112" spans="1:7" ht="38.25">
      <c r="A112" s="136">
        <v>27</v>
      </c>
      <c r="B112" s="164" t="s">
        <v>2773</v>
      </c>
      <c r="C112" s="1102"/>
      <c r="D112" s="143" t="s">
        <v>12</v>
      </c>
      <c r="E112" s="223">
        <v>18.96</v>
      </c>
      <c r="F112" s="304">
        <v>0</v>
      </c>
      <c r="G112" s="225">
        <f t="shared" ref="G112:G143" si="2">E112*F112</f>
        <v>0</v>
      </c>
    </row>
    <row r="113" spans="1:7">
      <c r="A113" s="136"/>
      <c r="B113" s="164"/>
      <c r="C113" s="1102"/>
      <c r="D113" s="143"/>
      <c r="E113" s="223"/>
      <c r="F113" s="304">
        <v>0</v>
      </c>
      <c r="G113" s="225">
        <f t="shared" si="2"/>
        <v>0</v>
      </c>
    </row>
    <row r="114" spans="1:7" ht="25.5">
      <c r="A114" s="136">
        <v>28</v>
      </c>
      <c r="B114" s="164" t="s">
        <v>307</v>
      </c>
      <c r="C114" s="1102"/>
      <c r="D114" s="143" t="s">
        <v>12</v>
      </c>
      <c r="E114" s="223">
        <v>36.61</v>
      </c>
      <c r="F114" s="304">
        <v>0</v>
      </c>
      <c r="G114" s="225">
        <f t="shared" si="2"/>
        <v>0</v>
      </c>
    </row>
    <row r="115" spans="1:7">
      <c r="A115" s="136"/>
      <c r="B115" s="164"/>
      <c r="C115" s="1102"/>
      <c r="D115" s="143"/>
      <c r="E115" s="223"/>
      <c r="F115" s="304">
        <v>0</v>
      </c>
      <c r="G115" s="225">
        <f t="shared" si="2"/>
        <v>0</v>
      </c>
    </row>
    <row r="116" spans="1:7" ht="25.5">
      <c r="A116" s="136">
        <v>29</v>
      </c>
      <c r="B116" s="164" t="s">
        <v>308</v>
      </c>
      <c r="C116" s="1102"/>
      <c r="D116" s="143" t="s">
        <v>11</v>
      </c>
      <c r="E116" s="223">
        <v>454.95</v>
      </c>
      <c r="F116" s="304">
        <v>0</v>
      </c>
      <c r="G116" s="225">
        <f t="shared" si="2"/>
        <v>0</v>
      </c>
    </row>
    <row r="117" spans="1:7">
      <c r="A117" s="136" t="s">
        <v>431</v>
      </c>
      <c r="B117" s="164"/>
      <c r="C117" s="1102"/>
      <c r="D117" s="143"/>
      <c r="E117" s="223"/>
      <c r="F117" s="304">
        <v>0</v>
      </c>
      <c r="G117" s="225">
        <f t="shared" si="2"/>
        <v>0</v>
      </c>
    </row>
    <row r="118" spans="1:7" ht="25.5">
      <c r="A118" s="136">
        <v>30</v>
      </c>
      <c r="B118" s="164" t="s">
        <v>309</v>
      </c>
      <c r="C118" s="1102"/>
      <c r="D118" s="143" t="s">
        <v>11</v>
      </c>
      <c r="E118" s="223">
        <v>801.58</v>
      </c>
      <c r="F118" s="304">
        <v>0</v>
      </c>
      <c r="G118" s="225">
        <f t="shared" si="2"/>
        <v>0</v>
      </c>
    </row>
    <row r="119" spans="1:7">
      <c r="A119" s="136" t="s">
        <v>431</v>
      </c>
      <c r="B119" s="164"/>
      <c r="C119" s="1102"/>
      <c r="D119" s="143"/>
      <c r="E119" s="223"/>
      <c r="F119" s="304">
        <v>0</v>
      </c>
      <c r="G119" s="225">
        <f t="shared" si="2"/>
        <v>0</v>
      </c>
    </row>
    <row r="120" spans="1:7" ht="25.5">
      <c r="A120" s="136">
        <v>31</v>
      </c>
      <c r="B120" s="164" t="s">
        <v>310</v>
      </c>
      <c r="C120" s="1102"/>
      <c r="D120" s="143" t="s">
        <v>11</v>
      </c>
      <c r="E120" s="223">
        <v>825</v>
      </c>
      <c r="F120" s="304">
        <v>0</v>
      </c>
      <c r="G120" s="225">
        <f t="shared" si="2"/>
        <v>0</v>
      </c>
    </row>
    <row r="121" spans="1:7">
      <c r="A121" s="136" t="s">
        <v>431</v>
      </c>
      <c r="B121" s="164"/>
      <c r="C121" s="1102"/>
      <c r="D121" s="143"/>
      <c r="E121" s="223"/>
      <c r="F121" s="304">
        <v>0</v>
      </c>
      <c r="G121" s="225">
        <f t="shared" si="2"/>
        <v>0</v>
      </c>
    </row>
    <row r="122" spans="1:7" ht="25.5">
      <c r="A122" s="136">
        <v>32</v>
      </c>
      <c r="B122" s="164" t="s">
        <v>311</v>
      </c>
      <c r="C122" s="1102"/>
      <c r="D122" s="143" t="s">
        <v>11</v>
      </c>
      <c r="E122" s="223">
        <v>812.91</v>
      </c>
      <c r="F122" s="304">
        <v>0</v>
      </c>
      <c r="G122" s="225">
        <f t="shared" si="2"/>
        <v>0</v>
      </c>
    </row>
    <row r="123" spans="1:7">
      <c r="A123" s="136"/>
      <c r="B123" s="164"/>
      <c r="C123" s="1102"/>
      <c r="D123" s="143"/>
      <c r="E123" s="223"/>
      <c r="F123" s="304">
        <v>0</v>
      </c>
      <c r="G123" s="225">
        <f t="shared" si="2"/>
        <v>0</v>
      </c>
    </row>
    <row r="124" spans="1:7" ht="25.5">
      <c r="A124" s="136">
        <v>33</v>
      </c>
      <c r="B124" s="164" t="s">
        <v>312</v>
      </c>
      <c r="C124" s="1102"/>
      <c r="D124" s="143" t="s">
        <v>11</v>
      </c>
      <c r="E124" s="223">
        <v>352.31</v>
      </c>
      <c r="F124" s="304">
        <v>0</v>
      </c>
      <c r="G124" s="225">
        <f t="shared" si="2"/>
        <v>0</v>
      </c>
    </row>
    <row r="125" spans="1:7">
      <c r="A125" s="136" t="s">
        <v>431</v>
      </c>
      <c r="B125" s="164"/>
      <c r="C125" s="1102"/>
      <c r="D125" s="143"/>
      <c r="E125" s="223"/>
      <c r="F125" s="304">
        <v>0</v>
      </c>
      <c r="G125" s="225">
        <f t="shared" si="2"/>
        <v>0</v>
      </c>
    </row>
    <row r="126" spans="1:7" ht="14.25">
      <c r="A126" s="136">
        <v>34</v>
      </c>
      <c r="B126" s="164" t="s">
        <v>2772</v>
      </c>
      <c r="C126" s="1102"/>
      <c r="D126" s="143" t="s">
        <v>11</v>
      </c>
      <c r="E126" s="223">
        <v>3246.75</v>
      </c>
      <c r="F126" s="304">
        <v>0</v>
      </c>
      <c r="G126" s="225">
        <f t="shared" si="2"/>
        <v>0</v>
      </c>
    </row>
    <row r="127" spans="1:7">
      <c r="A127" s="136" t="s">
        <v>431</v>
      </c>
      <c r="B127" s="164"/>
      <c r="C127" s="1102"/>
      <c r="D127" s="143"/>
      <c r="E127" s="223"/>
      <c r="F127" s="304">
        <v>0</v>
      </c>
      <c r="G127" s="225">
        <f t="shared" si="2"/>
        <v>0</v>
      </c>
    </row>
    <row r="128" spans="1:7" ht="25.5">
      <c r="A128" s="136">
        <v>35</v>
      </c>
      <c r="B128" s="164" t="s">
        <v>313</v>
      </c>
      <c r="C128" s="1102"/>
      <c r="D128" s="143" t="s">
        <v>11</v>
      </c>
      <c r="E128" s="223">
        <v>899.64</v>
      </c>
      <c r="F128" s="304">
        <v>0</v>
      </c>
      <c r="G128" s="225">
        <f t="shared" si="2"/>
        <v>0</v>
      </c>
    </row>
    <row r="129" spans="1:7">
      <c r="A129" s="136" t="s">
        <v>431</v>
      </c>
      <c r="B129" s="164"/>
      <c r="C129" s="1102"/>
      <c r="D129" s="143"/>
      <c r="E129" s="223"/>
      <c r="F129" s="304">
        <v>0</v>
      </c>
      <c r="G129" s="225">
        <f t="shared" si="2"/>
        <v>0</v>
      </c>
    </row>
    <row r="130" spans="1:7" ht="25.5">
      <c r="A130" s="136">
        <v>36</v>
      </c>
      <c r="B130" s="164" t="s">
        <v>314</v>
      </c>
      <c r="C130" s="1102"/>
      <c r="D130" s="143"/>
      <c r="E130" s="223"/>
      <c r="F130" s="304">
        <v>0</v>
      </c>
      <c r="G130" s="225">
        <f t="shared" si="2"/>
        <v>0</v>
      </c>
    </row>
    <row r="131" spans="1:7" ht="14.25">
      <c r="A131" s="165" t="s">
        <v>136</v>
      </c>
      <c r="B131" s="164" t="s">
        <v>315</v>
      </c>
      <c r="C131" s="1102"/>
      <c r="D131" s="143" t="s">
        <v>11</v>
      </c>
      <c r="E131" s="223">
        <v>1640.78</v>
      </c>
      <c r="F131" s="304">
        <v>0</v>
      </c>
      <c r="G131" s="225">
        <f t="shared" si="2"/>
        <v>0</v>
      </c>
    </row>
    <row r="132" spans="1:7" ht="14.25">
      <c r="A132" s="165" t="s">
        <v>137</v>
      </c>
      <c r="B132" s="164" t="s">
        <v>316</v>
      </c>
      <c r="C132" s="1102"/>
      <c r="D132" s="143" t="s">
        <v>11</v>
      </c>
      <c r="E132" s="223">
        <v>64.33</v>
      </c>
      <c r="F132" s="304">
        <v>0</v>
      </c>
      <c r="G132" s="225">
        <f t="shared" si="2"/>
        <v>0</v>
      </c>
    </row>
    <row r="133" spans="1:7" ht="14.25">
      <c r="A133" s="165" t="s">
        <v>138</v>
      </c>
      <c r="B133" s="164" t="s">
        <v>317</v>
      </c>
      <c r="C133" s="1102"/>
      <c r="D133" s="143" t="s">
        <v>12</v>
      </c>
      <c r="E133" s="223">
        <v>14.02</v>
      </c>
      <c r="F133" s="304">
        <v>0</v>
      </c>
      <c r="G133" s="225">
        <f t="shared" si="2"/>
        <v>0</v>
      </c>
    </row>
    <row r="134" spans="1:7" ht="14.25">
      <c r="A134" s="165" t="s">
        <v>139</v>
      </c>
      <c r="B134" s="164" t="s">
        <v>318</v>
      </c>
      <c r="C134" s="1102"/>
      <c r="D134" s="143" t="s">
        <v>12</v>
      </c>
      <c r="E134" s="223">
        <v>11.55</v>
      </c>
      <c r="F134" s="304">
        <v>0</v>
      </c>
      <c r="G134" s="225">
        <f t="shared" si="2"/>
        <v>0</v>
      </c>
    </row>
    <row r="135" spans="1:7" ht="14.25">
      <c r="A135" s="165" t="s">
        <v>141</v>
      </c>
      <c r="B135" s="164" t="s">
        <v>319</v>
      </c>
      <c r="C135" s="1102"/>
      <c r="D135" s="143" t="s">
        <v>12</v>
      </c>
      <c r="E135" s="223">
        <v>144.96</v>
      </c>
      <c r="F135" s="304">
        <v>0</v>
      </c>
      <c r="G135" s="225">
        <f t="shared" si="2"/>
        <v>0</v>
      </c>
    </row>
    <row r="136" spans="1:7" ht="14.25">
      <c r="A136" s="165" t="s">
        <v>142</v>
      </c>
      <c r="B136" s="164" t="s">
        <v>320</v>
      </c>
      <c r="C136" s="1102"/>
      <c r="D136" s="143" t="s">
        <v>12</v>
      </c>
      <c r="E136" s="223">
        <v>13.39</v>
      </c>
      <c r="F136" s="304">
        <v>0</v>
      </c>
      <c r="G136" s="225">
        <f t="shared" si="2"/>
        <v>0</v>
      </c>
    </row>
    <row r="137" spans="1:7" ht="14.25">
      <c r="A137" s="165" t="s">
        <v>321</v>
      </c>
      <c r="B137" s="164" t="s">
        <v>322</v>
      </c>
      <c r="C137" s="1102"/>
      <c r="D137" s="143" t="s">
        <v>12</v>
      </c>
      <c r="E137" s="223">
        <v>112.26</v>
      </c>
      <c r="F137" s="304">
        <v>0</v>
      </c>
      <c r="G137" s="225">
        <f t="shared" si="2"/>
        <v>0</v>
      </c>
    </row>
    <row r="138" spans="1:7">
      <c r="A138" s="136" t="s">
        <v>431</v>
      </c>
      <c r="B138" s="164"/>
      <c r="C138" s="1102"/>
      <c r="D138" s="143"/>
      <c r="E138" s="223"/>
      <c r="F138" s="304">
        <v>0</v>
      </c>
      <c r="G138" s="225">
        <f t="shared" si="2"/>
        <v>0</v>
      </c>
    </row>
    <row r="139" spans="1:7" ht="25.5">
      <c r="A139" s="136">
        <v>37</v>
      </c>
      <c r="B139" s="164" t="s">
        <v>323</v>
      </c>
      <c r="C139" s="1102"/>
      <c r="D139" s="143" t="s">
        <v>12</v>
      </c>
      <c r="E139" s="223">
        <v>0.93</v>
      </c>
      <c r="F139" s="304">
        <v>0</v>
      </c>
      <c r="G139" s="225">
        <f t="shared" si="2"/>
        <v>0</v>
      </c>
    </row>
    <row r="140" spans="1:7">
      <c r="A140" s="136" t="s">
        <v>431</v>
      </c>
      <c r="B140" s="164"/>
      <c r="C140" s="1102"/>
      <c r="D140" s="143"/>
      <c r="E140" s="223"/>
      <c r="F140" s="304">
        <v>0</v>
      </c>
      <c r="G140" s="225">
        <f t="shared" si="2"/>
        <v>0</v>
      </c>
    </row>
    <row r="141" spans="1:7" ht="25.5">
      <c r="A141" s="136">
        <v>38</v>
      </c>
      <c r="B141" s="164" t="s">
        <v>324</v>
      </c>
      <c r="C141" s="1102"/>
      <c r="D141" s="143" t="s">
        <v>12</v>
      </c>
      <c r="E141" s="223">
        <v>4</v>
      </c>
      <c r="F141" s="304">
        <v>0</v>
      </c>
      <c r="G141" s="225">
        <f t="shared" si="2"/>
        <v>0</v>
      </c>
    </row>
    <row r="142" spans="1:7">
      <c r="A142" s="136" t="s">
        <v>431</v>
      </c>
      <c r="B142" s="164"/>
      <c r="C142" s="1102"/>
      <c r="D142" s="143"/>
      <c r="E142" s="223"/>
      <c r="F142" s="304">
        <v>0</v>
      </c>
      <c r="G142" s="225">
        <f t="shared" si="2"/>
        <v>0</v>
      </c>
    </row>
    <row r="143" spans="1:7" ht="51">
      <c r="A143" s="136">
        <v>39</v>
      </c>
      <c r="B143" s="164" t="s">
        <v>2771</v>
      </c>
      <c r="C143" s="1102"/>
      <c r="D143" s="143" t="s">
        <v>11</v>
      </c>
      <c r="E143" s="223">
        <v>7.51</v>
      </c>
      <c r="F143" s="304">
        <v>0</v>
      </c>
      <c r="G143" s="225">
        <f t="shared" si="2"/>
        <v>0</v>
      </c>
    </row>
    <row r="144" spans="1:7">
      <c r="A144" s="136"/>
      <c r="B144" s="164"/>
      <c r="C144" s="1102"/>
      <c r="D144" s="143"/>
      <c r="E144" s="223"/>
      <c r="F144" s="304">
        <v>0</v>
      </c>
      <c r="G144" s="225">
        <f t="shared" ref="G144:G169" si="3">E144*F144</f>
        <v>0</v>
      </c>
    </row>
    <row r="145" spans="1:7" ht="51">
      <c r="A145" s="136">
        <v>40</v>
      </c>
      <c r="B145" s="164" t="s">
        <v>2770</v>
      </c>
      <c r="C145" s="1102"/>
      <c r="D145" s="143" t="s">
        <v>11</v>
      </c>
      <c r="E145" s="223">
        <v>20.59</v>
      </c>
      <c r="F145" s="304">
        <v>0</v>
      </c>
      <c r="G145" s="225">
        <f t="shared" si="3"/>
        <v>0</v>
      </c>
    </row>
    <row r="146" spans="1:7">
      <c r="A146" s="136"/>
      <c r="B146" s="164"/>
      <c r="C146" s="1102"/>
      <c r="D146" s="143"/>
      <c r="E146" s="223"/>
      <c r="F146" s="304">
        <v>0</v>
      </c>
      <c r="G146" s="225">
        <f t="shared" si="3"/>
        <v>0</v>
      </c>
    </row>
    <row r="147" spans="1:7" ht="25.5">
      <c r="A147" s="136">
        <v>41</v>
      </c>
      <c r="B147" s="164" t="s">
        <v>325</v>
      </c>
      <c r="C147" s="1102"/>
      <c r="D147" s="143" t="s">
        <v>12</v>
      </c>
      <c r="E147" s="223">
        <v>4.24</v>
      </c>
      <c r="F147" s="304">
        <v>0</v>
      </c>
      <c r="G147" s="225">
        <f t="shared" si="3"/>
        <v>0</v>
      </c>
    </row>
    <row r="148" spans="1:7">
      <c r="A148" s="136"/>
      <c r="B148" s="164"/>
      <c r="C148" s="1102"/>
      <c r="D148" s="143"/>
      <c r="E148" s="223"/>
      <c r="F148" s="304">
        <v>0</v>
      </c>
      <c r="G148" s="225">
        <f t="shared" si="3"/>
        <v>0</v>
      </c>
    </row>
    <row r="149" spans="1:7" ht="25.5">
      <c r="A149" s="136">
        <v>42</v>
      </c>
      <c r="B149" s="164" t="s">
        <v>326</v>
      </c>
      <c r="C149" s="1102"/>
      <c r="D149" s="143" t="s">
        <v>12</v>
      </c>
      <c r="E149" s="223">
        <v>1.82</v>
      </c>
      <c r="F149" s="304">
        <v>0</v>
      </c>
      <c r="G149" s="225">
        <f t="shared" si="3"/>
        <v>0</v>
      </c>
    </row>
    <row r="150" spans="1:7">
      <c r="A150" s="136"/>
      <c r="B150" s="166"/>
      <c r="C150" s="1103"/>
      <c r="D150" s="143"/>
      <c r="E150" s="223"/>
      <c r="F150" s="304">
        <v>0</v>
      </c>
      <c r="G150" s="225">
        <f t="shared" si="3"/>
        <v>0</v>
      </c>
    </row>
    <row r="151" spans="1:7" ht="25.5">
      <c r="A151" s="136">
        <v>43</v>
      </c>
      <c r="B151" s="164" t="s">
        <v>2769</v>
      </c>
      <c r="C151" s="1102"/>
      <c r="D151" s="143" t="s">
        <v>12</v>
      </c>
      <c r="E151" s="223">
        <v>2.13</v>
      </c>
      <c r="F151" s="304">
        <v>0</v>
      </c>
      <c r="G151" s="225">
        <f t="shared" si="3"/>
        <v>0</v>
      </c>
    </row>
    <row r="152" spans="1:7">
      <c r="A152" s="136" t="s">
        <v>431</v>
      </c>
      <c r="B152" s="164"/>
      <c r="C152" s="1102"/>
      <c r="D152" s="143"/>
      <c r="E152" s="223"/>
      <c r="F152" s="304">
        <v>0</v>
      </c>
      <c r="G152" s="225">
        <f t="shared" si="3"/>
        <v>0</v>
      </c>
    </row>
    <row r="153" spans="1:7" ht="38.25">
      <c r="A153" s="136">
        <v>44</v>
      </c>
      <c r="B153" s="164" t="s">
        <v>327</v>
      </c>
      <c r="C153" s="1102"/>
      <c r="D153" s="143" t="s">
        <v>296</v>
      </c>
      <c r="E153" s="223">
        <v>33</v>
      </c>
      <c r="F153" s="304">
        <v>0</v>
      </c>
      <c r="G153" s="225">
        <f t="shared" si="3"/>
        <v>0</v>
      </c>
    </row>
    <row r="154" spans="1:7">
      <c r="A154" s="136" t="s">
        <v>431</v>
      </c>
      <c r="B154" s="164"/>
      <c r="C154" s="1102"/>
      <c r="D154" s="143"/>
      <c r="E154" s="223"/>
      <c r="F154" s="304">
        <v>0</v>
      </c>
      <c r="G154" s="225">
        <f t="shared" si="3"/>
        <v>0</v>
      </c>
    </row>
    <row r="155" spans="1:7" ht="38.25">
      <c r="A155" s="136">
        <v>45</v>
      </c>
      <c r="B155" s="164" t="s">
        <v>2768</v>
      </c>
      <c r="C155" s="1102"/>
      <c r="D155" s="143" t="s">
        <v>11</v>
      </c>
      <c r="E155" s="223">
        <v>799.28</v>
      </c>
      <c r="F155" s="304">
        <v>0</v>
      </c>
      <c r="G155" s="225">
        <f t="shared" si="3"/>
        <v>0</v>
      </c>
    </row>
    <row r="156" spans="1:7">
      <c r="A156" s="136"/>
      <c r="B156" s="164"/>
      <c r="C156" s="1102"/>
      <c r="D156" s="143"/>
      <c r="E156" s="223"/>
      <c r="F156" s="304">
        <v>0</v>
      </c>
      <c r="G156" s="225">
        <f t="shared" si="3"/>
        <v>0</v>
      </c>
    </row>
    <row r="157" spans="1:7" ht="38.25">
      <c r="A157" s="136">
        <v>46</v>
      </c>
      <c r="B157" s="164" t="s">
        <v>2767</v>
      </c>
      <c r="C157" s="1102"/>
      <c r="D157" s="143" t="s">
        <v>11</v>
      </c>
      <c r="E157" s="223">
        <v>1208.6199999999999</v>
      </c>
      <c r="F157" s="304">
        <v>0</v>
      </c>
      <c r="G157" s="225">
        <f t="shared" si="3"/>
        <v>0</v>
      </c>
    </row>
    <row r="158" spans="1:7">
      <c r="A158" s="136"/>
      <c r="B158" s="164"/>
      <c r="C158" s="1102"/>
      <c r="D158" s="143"/>
      <c r="E158" s="223"/>
      <c r="F158" s="304">
        <v>0</v>
      </c>
      <c r="G158" s="225">
        <f t="shared" si="3"/>
        <v>0</v>
      </c>
    </row>
    <row r="159" spans="1:7" ht="38.25">
      <c r="A159" s="136">
        <v>47</v>
      </c>
      <c r="B159" s="164" t="s">
        <v>2766</v>
      </c>
      <c r="C159" s="1102"/>
      <c r="D159" s="143" t="s">
        <v>11</v>
      </c>
      <c r="E159" s="223">
        <v>1236.95</v>
      </c>
      <c r="F159" s="304">
        <v>0</v>
      </c>
      <c r="G159" s="225">
        <f t="shared" si="3"/>
        <v>0</v>
      </c>
    </row>
    <row r="160" spans="1:7">
      <c r="A160" s="136"/>
      <c r="B160" s="164"/>
      <c r="C160" s="1102"/>
      <c r="D160" s="143"/>
      <c r="E160" s="223"/>
      <c r="F160" s="304">
        <v>0</v>
      </c>
      <c r="G160" s="225">
        <f t="shared" si="3"/>
        <v>0</v>
      </c>
    </row>
    <row r="161" spans="1:7" ht="38.25">
      <c r="A161" s="136">
        <v>48</v>
      </c>
      <c r="B161" s="164" t="s">
        <v>2765</v>
      </c>
      <c r="C161" s="1102"/>
      <c r="D161" s="143" t="s">
        <v>11</v>
      </c>
      <c r="E161" s="223">
        <v>1265.28</v>
      </c>
      <c r="F161" s="304">
        <v>0</v>
      </c>
      <c r="G161" s="225">
        <f t="shared" si="3"/>
        <v>0</v>
      </c>
    </row>
    <row r="162" spans="1:7">
      <c r="A162" s="136"/>
      <c r="B162" s="164"/>
      <c r="C162" s="1102"/>
      <c r="D162" s="143"/>
      <c r="E162" s="223"/>
      <c r="F162" s="304">
        <v>0</v>
      </c>
      <c r="G162" s="225">
        <f t="shared" si="3"/>
        <v>0</v>
      </c>
    </row>
    <row r="163" spans="1:7" ht="38.25">
      <c r="A163" s="136">
        <v>49</v>
      </c>
      <c r="B163" s="164" t="s">
        <v>2764</v>
      </c>
      <c r="C163" s="1102"/>
      <c r="D163" s="143" t="s">
        <v>11</v>
      </c>
      <c r="E163" s="223">
        <v>516.09</v>
      </c>
      <c r="F163" s="304">
        <v>0</v>
      </c>
      <c r="G163" s="225">
        <f t="shared" si="3"/>
        <v>0</v>
      </c>
    </row>
    <row r="164" spans="1:7">
      <c r="A164" s="136" t="s">
        <v>431</v>
      </c>
      <c r="B164" s="164"/>
      <c r="C164" s="1102"/>
      <c r="D164" s="143"/>
      <c r="E164" s="223"/>
      <c r="F164" s="304">
        <v>0</v>
      </c>
      <c r="G164" s="225">
        <f t="shared" si="3"/>
        <v>0</v>
      </c>
    </row>
    <row r="165" spans="1:7">
      <c r="A165" s="136">
        <v>50</v>
      </c>
      <c r="B165" s="164" t="s">
        <v>161</v>
      </c>
      <c r="C165" s="1102"/>
      <c r="D165" s="143"/>
      <c r="E165" s="223"/>
      <c r="F165" s="304">
        <v>0</v>
      </c>
      <c r="G165" s="225">
        <f t="shared" si="3"/>
        <v>0</v>
      </c>
    </row>
    <row r="166" spans="1:7">
      <c r="A166" s="165" t="s">
        <v>136</v>
      </c>
      <c r="B166" s="164" t="s">
        <v>48</v>
      </c>
      <c r="C166" s="1102"/>
      <c r="D166" s="143" t="s">
        <v>46</v>
      </c>
      <c r="E166" s="223">
        <v>100</v>
      </c>
      <c r="F166" s="304">
        <v>0</v>
      </c>
      <c r="G166" s="225">
        <f t="shared" si="3"/>
        <v>0</v>
      </c>
    </row>
    <row r="167" spans="1:7">
      <c r="A167" s="165" t="s">
        <v>137</v>
      </c>
      <c r="B167" s="164" t="s">
        <v>47</v>
      </c>
      <c r="C167" s="1102"/>
      <c r="D167" s="143" t="s">
        <v>46</v>
      </c>
      <c r="E167" s="223">
        <v>100</v>
      </c>
      <c r="F167" s="304">
        <v>0</v>
      </c>
      <c r="G167" s="225">
        <f t="shared" si="3"/>
        <v>0</v>
      </c>
    </row>
    <row r="168" spans="1:7">
      <c r="A168" s="136" t="s">
        <v>431</v>
      </c>
      <c r="B168" s="164"/>
      <c r="C168" s="1102"/>
      <c r="D168" s="143"/>
      <c r="E168" s="223"/>
      <c r="F168" s="304">
        <v>0</v>
      </c>
      <c r="G168" s="225">
        <f t="shared" si="3"/>
        <v>0</v>
      </c>
    </row>
    <row r="169" spans="1:7" ht="76.5">
      <c r="A169" s="136">
        <v>51</v>
      </c>
      <c r="B169" s="164" t="s">
        <v>2763</v>
      </c>
      <c r="C169" s="1102"/>
      <c r="D169" s="143" t="s">
        <v>509</v>
      </c>
      <c r="E169" s="223">
        <v>420</v>
      </c>
      <c r="F169" s="304">
        <v>0</v>
      </c>
      <c r="G169" s="225">
        <f t="shared" si="3"/>
        <v>0</v>
      </c>
    </row>
    <row r="170" spans="1:7" ht="16.5" customHeight="1">
      <c r="A170" s="136"/>
      <c r="B170" s="164"/>
      <c r="C170" s="1102"/>
      <c r="D170" s="143"/>
      <c r="E170" s="223"/>
      <c r="F170" s="305">
        <v>0</v>
      </c>
      <c r="G170" s="225"/>
    </row>
    <row r="171" spans="1:7">
      <c r="A171" s="136">
        <v>52</v>
      </c>
      <c r="B171" s="141" t="s">
        <v>4208</v>
      </c>
      <c r="C171" s="1093"/>
      <c r="D171" s="159" t="s">
        <v>380</v>
      </c>
      <c r="E171" s="226">
        <v>1</v>
      </c>
      <c r="F171" s="305">
        <v>0</v>
      </c>
      <c r="G171" s="306">
        <f>E171*F171</f>
        <v>0</v>
      </c>
    </row>
    <row r="172" spans="1:7">
      <c r="A172" s="136" t="s">
        <v>431</v>
      </c>
      <c r="B172" s="141"/>
      <c r="C172" s="1093"/>
      <c r="D172" s="143"/>
      <c r="E172" s="223"/>
      <c r="F172" s="300">
        <v>0</v>
      </c>
      <c r="G172" s="225"/>
    </row>
    <row r="173" spans="1:7" s="8" customFormat="1" ht="13.5" thickBot="1">
      <c r="A173" s="146">
        <v>162</v>
      </c>
      <c r="B173" s="147" t="s">
        <v>2762</v>
      </c>
      <c r="C173" s="1094"/>
      <c r="D173" s="161"/>
      <c r="E173" s="250"/>
      <c r="F173" s="301">
        <v>0</v>
      </c>
      <c r="G173" s="307">
        <v>0</v>
      </c>
    </row>
    <row r="174" spans="1:7" s="8" customFormat="1" ht="13.5" thickTop="1">
      <c r="A174" s="163"/>
      <c r="B174" s="151"/>
      <c r="C174" s="1098"/>
      <c r="D174" s="159"/>
      <c r="E174" s="226"/>
      <c r="F174" s="302">
        <v>0</v>
      </c>
      <c r="G174" s="225">
        <f>E174*F174</f>
        <v>0</v>
      </c>
    </row>
    <row r="175" spans="1:7" s="5" customFormat="1">
      <c r="A175" s="155" t="s">
        <v>420</v>
      </c>
      <c r="B175" s="156" t="s">
        <v>24</v>
      </c>
      <c r="C175" s="1101"/>
      <c r="D175" s="157"/>
      <c r="E175" s="253"/>
      <c r="F175" s="309">
        <v>0</v>
      </c>
      <c r="G175" s="310"/>
    </row>
    <row r="176" spans="1:7">
      <c r="A176" s="136" t="s">
        <v>431</v>
      </c>
      <c r="B176" s="141"/>
      <c r="C176" s="1093"/>
      <c r="D176" s="143"/>
      <c r="E176" s="223"/>
      <c r="F176" s="300">
        <v>0</v>
      </c>
      <c r="G176" s="225">
        <f>E176*F176</f>
        <v>0</v>
      </c>
    </row>
    <row r="177" spans="1:7">
      <c r="A177" s="136" t="s">
        <v>431</v>
      </c>
      <c r="B177" s="141" t="s">
        <v>31</v>
      </c>
      <c r="C177" s="1093"/>
      <c r="D177" s="143"/>
      <c r="E177" s="223"/>
      <c r="F177" s="300">
        <v>0</v>
      </c>
      <c r="G177" s="225">
        <f>E177*F177</f>
        <v>0</v>
      </c>
    </row>
    <row r="178" spans="1:7" ht="370.5" customHeight="1">
      <c r="A178" s="136" t="s">
        <v>431</v>
      </c>
      <c r="B178" s="141" t="s">
        <v>114</v>
      </c>
      <c r="C178" s="1093"/>
      <c r="D178" s="143"/>
      <c r="E178" s="223"/>
      <c r="F178" s="300">
        <v>0</v>
      </c>
      <c r="G178" s="225">
        <f>E178*F178</f>
        <v>0</v>
      </c>
    </row>
    <row r="179" spans="1:7">
      <c r="A179" s="136" t="s">
        <v>431</v>
      </c>
      <c r="B179" s="141"/>
      <c r="C179" s="1093"/>
      <c r="D179" s="143"/>
      <c r="E179" s="223"/>
      <c r="F179" s="300">
        <v>0</v>
      </c>
      <c r="G179" s="225"/>
    </row>
    <row r="180" spans="1:7" ht="81.75" customHeight="1">
      <c r="A180" s="136">
        <v>1</v>
      </c>
      <c r="B180" s="141" t="s">
        <v>2761</v>
      </c>
      <c r="C180" s="1093"/>
      <c r="D180" s="143" t="s">
        <v>12</v>
      </c>
      <c r="E180" s="223">
        <v>78.03</v>
      </c>
      <c r="F180" s="300">
        <v>0</v>
      </c>
      <c r="G180" s="225">
        <f>E180*F180</f>
        <v>0</v>
      </c>
    </row>
    <row r="181" spans="1:7">
      <c r="A181" s="136" t="s">
        <v>431</v>
      </c>
      <c r="B181" s="141"/>
      <c r="C181" s="1093"/>
      <c r="D181" s="143"/>
      <c r="E181" s="223"/>
      <c r="F181" s="300">
        <v>0</v>
      </c>
      <c r="G181" s="225"/>
    </row>
    <row r="182" spans="1:7" ht="38.25">
      <c r="A182" s="136">
        <v>2</v>
      </c>
      <c r="B182" s="141" t="s">
        <v>2760</v>
      </c>
      <c r="C182" s="1093"/>
      <c r="D182" s="143" t="s">
        <v>12</v>
      </c>
      <c r="E182" s="226">
        <v>1043.57</v>
      </c>
      <c r="F182" s="308">
        <v>0</v>
      </c>
      <c r="G182" s="225">
        <f t="shared" ref="G182:G195" si="4">E182*F182</f>
        <v>0</v>
      </c>
    </row>
    <row r="183" spans="1:7">
      <c r="A183" s="136"/>
      <c r="B183" s="141"/>
      <c r="C183" s="1093"/>
      <c r="D183" s="143"/>
      <c r="E183" s="226"/>
      <c r="F183" s="308">
        <v>0</v>
      </c>
      <c r="G183" s="225">
        <f t="shared" si="4"/>
        <v>0</v>
      </c>
    </row>
    <row r="184" spans="1:7" ht="38.25">
      <c r="A184" s="136">
        <v>3</v>
      </c>
      <c r="B184" s="141" t="s">
        <v>2759</v>
      </c>
      <c r="C184" s="1093"/>
      <c r="D184" s="143" t="s">
        <v>11</v>
      </c>
      <c r="E184" s="226">
        <v>122.45</v>
      </c>
      <c r="F184" s="308">
        <v>0</v>
      </c>
      <c r="G184" s="225">
        <f t="shared" si="4"/>
        <v>0</v>
      </c>
    </row>
    <row r="185" spans="1:7">
      <c r="A185" s="136" t="s">
        <v>431</v>
      </c>
      <c r="B185" s="141"/>
      <c r="C185" s="1093"/>
      <c r="D185" s="143"/>
      <c r="E185" s="223"/>
      <c r="F185" s="308">
        <v>0</v>
      </c>
      <c r="G185" s="225">
        <f t="shared" si="4"/>
        <v>0</v>
      </c>
    </row>
    <row r="186" spans="1:7" ht="28.5">
      <c r="A186" s="136">
        <v>4</v>
      </c>
      <c r="B186" s="141" t="s">
        <v>328</v>
      </c>
      <c r="C186" s="1093"/>
      <c r="D186" s="143" t="s">
        <v>11</v>
      </c>
      <c r="E186" s="223">
        <v>145.74</v>
      </c>
      <c r="F186" s="308">
        <v>0</v>
      </c>
      <c r="G186" s="225">
        <f t="shared" si="4"/>
        <v>0</v>
      </c>
    </row>
    <row r="187" spans="1:7">
      <c r="A187" s="136" t="s">
        <v>431</v>
      </c>
      <c r="B187" s="141"/>
      <c r="C187" s="1093"/>
      <c r="D187" s="143"/>
      <c r="E187" s="223"/>
      <c r="F187" s="308">
        <v>0</v>
      </c>
      <c r="G187" s="225">
        <f t="shared" si="4"/>
        <v>0</v>
      </c>
    </row>
    <row r="188" spans="1:7" ht="79.5">
      <c r="A188" s="136">
        <v>5</v>
      </c>
      <c r="B188" s="141" t="s">
        <v>115</v>
      </c>
      <c r="C188" s="1093"/>
      <c r="D188" s="143" t="s">
        <v>12</v>
      </c>
      <c r="E188" s="223">
        <v>69.67</v>
      </c>
      <c r="F188" s="308">
        <v>0</v>
      </c>
      <c r="G188" s="225">
        <f t="shared" si="4"/>
        <v>0</v>
      </c>
    </row>
    <row r="189" spans="1:7">
      <c r="A189" s="136" t="s">
        <v>431</v>
      </c>
      <c r="B189" s="141"/>
      <c r="C189" s="1093"/>
      <c r="D189" s="143"/>
      <c r="E189" s="223"/>
      <c r="F189" s="308">
        <v>0</v>
      </c>
      <c r="G189" s="225">
        <f t="shared" si="4"/>
        <v>0</v>
      </c>
    </row>
    <row r="190" spans="1:7" ht="38.25">
      <c r="A190" s="136">
        <v>6</v>
      </c>
      <c r="B190" s="141" t="s">
        <v>116</v>
      </c>
      <c r="C190" s="1093"/>
      <c r="D190" s="143" t="s">
        <v>12</v>
      </c>
      <c r="E190" s="223">
        <v>1082.95</v>
      </c>
      <c r="F190" s="308">
        <v>0</v>
      </c>
      <c r="G190" s="225">
        <f t="shared" si="4"/>
        <v>0</v>
      </c>
    </row>
    <row r="191" spans="1:7">
      <c r="A191" s="136"/>
      <c r="B191" s="141"/>
      <c r="C191" s="1093"/>
      <c r="D191" s="143"/>
      <c r="E191" s="223"/>
      <c r="F191" s="308">
        <v>0</v>
      </c>
      <c r="G191" s="225">
        <f t="shared" si="4"/>
        <v>0</v>
      </c>
    </row>
    <row r="192" spans="1:7" ht="76.5">
      <c r="A192" s="136">
        <v>7</v>
      </c>
      <c r="B192" s="167" t="s">
        <v>329</v>
      </c>
      <c r="C192" s="1104"/>
      <c r="D192" s="143" t="s">
        <v>13</v>
      </c>
      <c r="E192" s="223">
        <v>122.45</v>
      </c>
      <c r="F192" s="308">
        <v>0</v>
      </c>
      <c r="G192" s="225"/>
    </row>
    <row r="193" spans="1:7">
      <c r="A193" s="136" t="s">
        <v>431</v>
      </c>
      <c r="B193" s="141"/>
      <c r="C193" s="1093"/>
      <c r="D193" s="143"/>
      <c r="E193" s="223"/>
      <c r="F193" s="308">
        <v>0</v>
      </c>
      <c r="G193" s="225">
        <f t="shared" si="4"/>
        <v>0</v>
      </c>
    </row>
    <row r="194" spans="1:7" ht="38.25">
      <c r="A194" s="136">
        <v>8</v>
      </c>
      <c r="B194" s="136" t="s">
        <v>2758</v>
      </c>
      <c r="C194" s="1100"/>
      <c r="D194" s="143" t="s">
        <v>12</v>
      </c>
      <c r="E194" s="223">
        <v>138.32</v>
      </c>
      <c r="F194" s="308">
        <v>0</v>
      </c>
      <c r="G194" s="225">
        <f t="shared" si="4"/>
        <v>0</v>
      </c>
    </row>
    <row r="195" spans="1:7">
      <c r="A195" s="136"/>
      <c r="B195" s="136"/>
      <c r="C195" s="1100"/>
      <c r="D195" s="143"/>
      <c r="E195" s="223"/>
      <c r="F195" s="300">
        <v>0</v>
      </c>
      <c r="G195" s="225">
        <f t="shared" si="4"/>
        <v>0</v>
      </c>
    </row>
    <row r="196" spans="1:7">
      <c r="A196" s="136">
        <v>9</v>
      </c>
      <c r="B196" s="141" t="s">
        <v>4207</v>
      </c>
      <c r="C196" s="1093"/>
      <c r="D196" s="159" t="s">
        <v>380</v>
      </c>
      <c r="E196" s="226">
        <v>1</v>
      </c>
      <c r="F196" s="305">
        <v>0</v>
      </c>
      <c r="G196" s="225">
        <f>E196*F196</f>
        <v>0</v>
      </c>
    </row>
    <row r="197" spans="1:7">
      <c r="A197" s="136" t="s">
        <v>431</v>
      </c>
      <c r="B197" s="168"/>
      <c r="C197" s="1105"/>
      <c r="D197" s="159"/>
      <c r="E197" s="249"/>
      <c r="F197" s="304">
        <v>0</v>
      </c>
      <c r="G197" s="225"/>
    </row>
    <row r="198" spans="1:7" s="8" customFormat="1" ht="13.5" thickBot="1">
      <c r="A198" s="146">
        <v>187</v>
      </c>
      <c r="B198" s="147" t="s">
        <v>2757</v>
      </c>
      <c r="C198" s="1094"/>
      <c r="D198" s="161"/>
      <c r="E198" s="250"/>
      <c r="F198" s="301">
        <v>0</v>
      </c>
      <c r="G198" s="307">
        <f>SUM(G180:G197)</f>
        <v>0</v>
      </c>
    </row>
    <row r="199" spans="1:7" s="8" customFormat="1" ht="13.5" thickTop="1">
      <c r="A199" s="163"/>
      <c r="B199" s="151"/>
      <c r="C199" s="1098"/>
      <c r="D199" s="159"/>
      <c r="E199" s="226"/>
      <c r="F199" s="302">
        <v>0</v>
      </c>
      <c r="G199" s="225"/>
    </row>
    <row r="200" spans="1:7">
      <c r="A200" s="155" t="s">
        <v>421</v>
      </c>
      <c r="B200" s="156" t="s">
        <v>18</v>
      </c>
      <c r="C200" s="1101"/>
      <c r="D200" s="157"/>
      <c r="E200" s="253"/>
      <c r="F200" s="309">
        <v>0</v>
      </c>
      <c r="G200" s="310"/>
    </row>
    <row r="201" spans="1:7">
      <c r="A201" s="136" t="s">
        <v>431</v>
      </c>
      <c r="B201" s="141"/>
      <c r="C201" s="1093"/>
      <c r="D201" s="143"/>
      <c r="E201" s="223"/>
      <c r="F201" s="300">
        <v>0</v>
      </c>
      <c r="G201" s="225"/>
    </row>
    <row r="202" spans="1:7">
      <c r="A202" s="136" t="s">
        <v>431</v>
      </c>
      <c r="B202" s="141" t="s">
        <v>31</v>
      </c>
      <c r="C202" s="1093"/>
      <c r="D202" s="143"/>
      <c r="E202" s="223"/>
      <c r="F202" s="300">
        <v>0</v>
      </c>
      <c r="G202" s="225"/>
    </row>
    <row r="203" spans="1:7" ht="395.25">
      <c r="A203" s="136" t="s">
        <v>431</v>
      </c>
      <c r="B203" s="141" t="s">
        <v>117</v>
      </c>
      <c r="C203" s="1093"/>
      <c r="D203" s="143"/>
      <c r="E203" s="223"/>
      <c r="F203" s="300">
        <v>0</v>
      </c>
      <c r="G203" s="225"/>
    </row>
    <row r="204" spans="1:7">
      <c r="A204" s="136" t="s">
        <v>431</v>
      </c>
      <c r="B204" s="151"/>
      <c r="C204" s="1098"/>
      <c r="D204" s="153"/>
      <c r="E204" s="258"/>
      <c r="F204" s="300">
        <v>0</v>
      </c>
      <c r="G204" s="225"/>
    </row>
    <row r="205" spans="1:7" ht="25.5">
      <c r="A205" s="136">
        <v>1</v>
      </c>
      <c r="B205" s="141" t="s">
        <v>2756</v>
      </c>
      <c r="C205" s="1093"/>
      <c r="D205" s="143" t="s">
        <v>509</v>
      </c>
      <c r="E205" s="223">
        <v>21</v>
      </c>
      <c r="F205" s="300">
        <v>0</v>
      </c>
      <c r="G205" s="225">
        <f t="shared" ref="G205:G241" si="5">E205*F205</f>
        <v>0</v>
      </c>
    </row>
    <row r="206" spans="1:7">
      <c r="A206" s="136"/>
      <c r="B206" s="151"/>
      <c r="C206" s="1098"/>
      <c r="D206" s="153"/>
      <c r="E206" s="258"/>
      <c r="F206" s="300">
        <v>0</v>
      </c>
      <c r="G206" s="225">
        <f t="shared" si="5"/>
        <v>0</v>
      </c>
    </row>
    <row r="207" spans="1:7" ht="25.5">
      <c r="A207" s="136">
        <v>2</v>
      </c>
      <c r="B207" s="141" t="s">
        <v>330</v>
      </c>
      <c r="C207" s="1093"/>
      <c r="D207" s="143" t="s">
        <v>12</v>
      </c>
      <c r="E207" s="223">
        <v>12.31</v>
      </c>
      <c r="F207" s="300">
        <v>0</v>
      </c>
      <c r="G207" s="225">
        <f t="shared" si="5"/>
        <v>0</v>
      </c>
    </row>
    <row r="208" spans="1:7">
      <c r="A208" s="136" t="s">
        <v>431</v>
      </c>
      <c r="B208" s="151"/>
      <c r="C208" s="1098"/>
      <c r="D208" s="143"/>
      <c r="E208" s="223"/>
      <c r="F208" s="300">
        <v>0</v>
      </c>
      <c r="G208" s="225">
        <f t="shared" si="5"/>
        <v>0</v>
      </c>
    </row>
    <row r="209" spans="1:7" ht="25.5">
      <c r="A209" s="136">
        <v>3</v>
      </c>
      <c r="B209" s="141" t="s">
        <v>331</v>
      </c>
      <c r="C209" s="1093"/>
      <c r="D209" s="143" t="s">
        <v>12</v>
      </c>
      <c r="E209" s="223">
        <v>39.51</v>
      </c>
      <c r="F209" s="300">
        <v>0</v>
      </c>
      <c r="G209" s="225">
        <f t="shared" si="5"/>
        <v>0</v>
      </c>
    </row>
    <row r="210" spans="1:7">
      <c r="A210" s="136" t="s">
        <v>431</v>
      </c>
      <c r="B210" s="141"/>
      <c r="C210" s="1093"/>
      <c r="D210" s="143"/>
      <c r="E210" s="223"/>
      <c r="F210" s="300">
        <v>0</v>
      </c>
      <c r="G210" s="225">
        <f t="shared" si="5"/>
        <v>0</v>
      </c>
    </row>
    <row r="211" spans="1:7" ht="38.25">
      <c r="A211" s="136">
        <v>4</v>
      </c>
      <c r="B211" s="141" t="s">
        <v>332</v>
      </c>
      <c r="C211" s="1093"/>
      <c r="D211" s="143" t="s">
        <v>12</v>
      </c>
      <c r="E211" s="223">
        <v>6.45</v>
      </c>
      <c r="F211" s="300">
        <v>0</v>
      </c>
      <c r="G211" s="225">
        <f t="shared" si="5"/>
        <v>0</v>
      </c>
    </row>
    <row r="212" spans="1:7">
      <c r="A212" s="136"/>
      <c r="B212" s="141"/>
      <c r="C212" s="1093"/>
      <c r="D212" s="143"/>
      <c r="E212" s="223"/>
      <c r="F212" s="300">
        <v>0</v>
      </c>
      <c r="G212" s="225">
        <f t="shared" si="5"/>
        <v>0</v>
      </c>
    </row>
    <row r="213" spans="1:7" ht="38.25">
      <c r="A213" s="136">
        <v>5</v>
      </c>
      <c r="B213" s="141" t="s">
        <v>333</v>
      </c>
      <c r="C213" s="1093"/>
      <c r="D213" s="143" t="s">
        <v>12</v>
      </c>
      <c r="E213" s="223">
        <v>26.26</v>
      </c>
      <c r="F213" s="300">
        <v>0</v>
      </c>
      <c r="G213" s="225">
        <f t="shared" si="5"/>
        <v>0</v>
      </c>
    </row>
    <row r="214" spans="1:7">
      <c r="A214" s="136" t="s">
        <v>431</v>
      </c>
      <c r="B214" s="141"/>
      <c r="C214" s="1093"/>
      <c r="D214" s="143"/>
      <c r="E214" s="223"/>
      <c r="F214" s="300">
        <v>0</v>
      </c>
      <c r="G214" s="225">
        <f t="shared" si="5"/>
        <v>0</v>
      </c>
    </row>
    <row r="215" spans="1:7" ht="38.25">
      <c r="A215" s="136">
        <v>6</v>
      </c>
      <c r="B215" s="141" t="s">
        <v>334</v>
      </c>
      <c r="C215" s="1093"/>
      <c r="D215" s="143" t="s">
        <v>12</v>
      </c>
      <c r="E215" s="223">
        <v>17.670000000000002</v>
      </c>
      <c r="F215" s="300">
        <v>0</v>
      </c>
      <c r="G215" s="225">
        <f t="shared" si="5"/>
        <v>0</v>
      </c>
    </row>
    <row r="216" spans="1:7">
      <c r="A216" s="136" t="s">
        <v>431</v>
      </c>
      <c r="B216" s="141"/>
      <c r="C216" s="1093"/>
      <c r="D216" s="143"/>
      <c r="E216" s="223"/>
      <c r="F216" s="300">
        <v>0</v>
      </c>
      <c r="G216" s="225">
        <f t="shared" si="5"/>
        <v>0</v>
      </c>
    </row>
    <row r="217" spans="1:7" ht="38.25">
      <c r="A217" s="136">
        <v>7</v>
      </c>
      <c r="B217" s="141" t="s">
        <v>335</v>
      </c>
      <c r="C217" s="1093"/>
      <c r="D217" s="143" t="s">
        <v>12</v>
      </c>
      <c r="E217" s="223">
        <v>17.670000000000002</v>
      </c>
      <c r="F217" s="300">
        <v>0</v>
      </c>
      <c r="G217" s="225">
        <f t="shared" si="5"/>
        <v>0</v>
      </c>
    </row>
    <row r="218" spans="1:7">
      <c r="A218" s="136"/>
      <c r="B218" s="141"/>
      <c r="C218" s="1093"/>
      <c r="D218" s="143"/>
      <c r="E218" s="223"/>
      <c r="F218" s="300">
        <v>0</v>
      </c>
      <c r="G218" s="225">
        <f t="shared" si="5"/>
        <v>0</v>
      </c>
    </row>
    <row r="219" spans="1:7" ht="38.25">
      <c r="A219" s="136">
        <v>8</v>
      </c>
      <c r="B219" s="141" t="s">
        <v>336</v>
      </c>
      <c r="C219" s="1093"/>
      <c r="D219" s="143" t="s">
        <v>12</v>
      </c>
      <c r="E219" s="223">
        <v>17.670000000000002</v>
      </c>
      <c r="F219" s="300">
        <v>0</v>
      </c>
      <c r="G219" s="225">
        <f t="shared" si="5"/>
        <v>0</v>
      </c>
    </row>
    <row r="220" spans="1:7">
      <c r="A220" s="136"/>
      <c r="B220" s="141"/>
      <c r="C220" s="1093"/>
      <c r="D220" s="143"/>
      <c r="E220" s="223"/>
      <c r="F220" s="300">
        <v>0</v>
      </c>
      <c r="G220" s="225">
        <f t="shared" si="5"/>
        <v>0</v>
      </c>
    </row>
    <row r="221" spans="1:7" ht="38.25">
      <c r="A221" s="136">
        <v>9</v>
      </c>
      <c r="B221" s="141" t="s">
        <v>337</v>
      </c>
      <c r="C221" s="1093"/>
      <c r="D221" s="143" t="s">
        <v>12</v>
      </c>
      <c r="E221" s="223">
        <v>17.670000000000002</v>
      </c>
      <c r="F221" s="300">
        <v>0</v>
      </c>
      <c r="G221" s="225">
        <f t="shared" si="5"/>
        <v>0</v>
      </c>
    </row>
    <row r="222" spans="1:7">
      <c r="A222" s="136"/>
      <c r="B222" s="141"/>
      <c r="C222" s="1093"/>
      <c r="D222" s="143"/>
      <c r="E222" s="223"/>
      <c r="F222" s="300">
        <v>0</v>
      </c>
      <c r="G222" s="225">
        <f t="shared" si="5"/>
        <v>0</v>
      </c>
    </row>
    <row r="223" spans="1:7" ht="38.25">
      <c r="A223" s="136">
        <v>10</v>
      </c>
      <c r="B223" s="141" t="s">
        <v>338</v>
      </c>
      <c r="C223" s="1093"/>
      <c r="D223" s="143" t="s">
        <v>12</v>
      </c>
      <c r="E223" s="223">
        <v>28.05</v>
      </c>
      <c r="F223" s="300">
        <v>0</v>
      </c>
      <c r="G223" s="225">
        <f>E223*F223</f>
        <v>0</v>
      </c>
    </row>
    <row r="224" spans="1:7">
      <c r="A224" s="136" t="s">
        <v>431</v>
      </c>
      <c r="B224" s="151"/>
      <c r="C224" s="1098"/>
      <c r="D224" s="143"/>
      <c r="E224" s="226"/>
      <c r="F224" s="300">
        <v>0</v>
      </c>
      <c r="G224" s="225">
        <f t="shared" si="5"/>
        <v>0</v>
      </c>
    </row>
    <row r="225" spans="1:7" ht="25.5">
      <c r="A225" s="136">
        <v>11</v>
      </c>
      <c r="B225" s="141" t="s">
        <v>339</v>
      </c>
      <c r="C225" s="1093"/>
      <c r="D225" s="143" t="s">
        <v>12</v>
      </c>
      <c r="E225" s="223">
        <v>321</v>
      </c>
      <c r="F225" s="300">
        <v>0</v>
      </c>
      <c r="G225" s="225">
        <f t="shared" si="5"/>
        <v>0</v>
      </c>
    </row>
    <row r="226" spans="1:7">
      <c r="A226" s="136"/>
      <c r="B226" s="141"/>
      <c r="C226" s="1093"/>
      <c r="D226" s="143"/>
      <c r="E226" s="223"/>
      <c r="F226" s="300">
        <v>0</v>
      </c>
      <c r="G226" s="225">
        <f t="shared" si="5"/>
        <v>0</v>
      </c>
    </row>
    <row r="227" spans="1:7" ht="25.5">
      <c r="A227" s="136">
        <v>12</v>
      </c>
      <c r="B227" s="141" t="s">
        <v>340</v>
      </c>
      <c r="C227" s="1093"/>
      <c r="D227" s="143" t="s">
        <v>12</v>
      </c>
      <c r="E227" s="223">
        <v>14.27</v>
      </c>
      <c r="F227" s="300">
        <v>0</v>
      </c>
      <c r="G227" s="225">
        <f t="shared" si="5"/>
        <v>0</v>
      </c>
    </row>
    <row r="228" spans="1:7">
      <c r="A228" s="136"/>
      <c r="B228" s="141"/>
      <c r="C228" s="1093"/>
      <c r="D228" s="143"/>
      <c r="E228" s="223"/>
      <c r="F228" s="300">
        <v>0</v>
      </c>
      <c r="G228" s="225">
        <f t="shared" si="5"/>
        <v>0</v>
      </c>
    </row>
    <row r="229" spans="1:7" ht="38.25">
      <c r="A229" s="136">
        <v>13</v>
      </c>
      <c r="B229" s="141" t="s">
        <v>341</v>
      </c>
      <c r="C229" s="1093"/>
      <c r="D229" s="143" t="s">
        <v>12</v>
      </c>
      <c r="E229" s="223">
        <v>25.92</v>
      </c>
      <c r="F229" s="300">
        <v>0</v>
      </c>
      <c r="G229" s="225">
        <f t="shared" si="5"/>
        <v>0</v>
      </c>
    </row>
    <row r="230" spans="1:7">
      <c r="A230" s="136"/>
      <c r="B230" s="141"/>
      <c r="C230" s="1093"/>
      <c r="D230" s="143"/>
      <c r="E230" s="223"/>
      <c r="F230" s="300">
        <v>0</v>
      </c>
      <c r="G230" s="225">
        <f t="shared" si="5"/>
        <v>0</v>
      </c>
    </row>
    <row r="231" spans="1:7" ht="38.25">
      <c r="A231" s="136">
        <v>14</v>
      </c>
      <c r="B231" s="141" t="s">
        <v>2755</v>
      </c>
      <c r="C231" s="1093"/>
      <c r="D231" s="143" t="s">
        <v>12</v>
      </c>
      <c r="E231" s="223">
        <v>20</v>
      </c>
      <c r="F231" s="300">
        <v>0</v>
      </c>
      <c r="G231" s="225">
        <f t="shared" si="5"/>
        <v>0</v>
      </c>
    </row>
    <row r="232" spans="1:7">
      <c r="A232" s="136" t="s">
        <v>431</v>
      </c>
      <c r="B232" s="141"/>
      <c r="C232" s="1093"/>
      <c r="D232" s="143"/>
      <c r="E232" s="223"/>
      <c r="F232" s="300">
        <v>0</v>
      </c>
      <c r="G232" s="225">
        <f t="shared" si="5"/>
        <v>0</v>
      </c>
    </row>
    <row r="233" spans="1:7" ht="25.5">
      <c r="A233" s="136">
        <v>15</v>
      </c>
      <c r="B233" s="141" t="s">
        <v>342</v>
      </c>
      <c r="C233" s="1093"/>
      <c r="D233" s="143" t="s">
        <v>12</v>
      </c>
      <c r="E233" s="223">
        <v>4.3899999999999997</v>
      </c>
      <c r="F233" s="300">
        <v>0</v>
      </c>
      <c r="G233" s="225">
        <f t="shared" si="5"/>
        <v>0</v>
      </c>
    </row>
    <row r="234" spans="1:7">
      <c r="A234" s="136" t="s">
        <v>431</v>
      </c>
      <c r="B234" s="141"/>
      <c r="C234" s="1093"/>
      <c r="D234" s="143"/>
      <c r="E234" s="223"/>
      <c r="F234" s="300">
        <v>0</v>
      </c>
      <c r="G234" s="225">
        <f t="shared" si="5"/>
        <v>0</v>
      </c>
    </row>
    <row r="235" spans="1:7" ht="51">
      <c r="A235" s="136">
        <v>16</v>
      </c>
      <c r="B235" s="141" t="s">
        <v>2754</v>
      </c>
      <c r="C235" s="1093"/>
      <c r="D235" s="143" t="s">
        <v>296</v>
      </c>
      <c r="E235" s="223">
        <v>528</v>
      </c>
      <c r="F235" s="300">
        <v>0</v>
      </c>
      <c r="G235" s="225">
        <f t="shared" si="5"/>
        <v>0</v>
      </c>
    </row>
    <row r="236" spans="1:7">
      <c r="A236" s="136" t="s">
        <v>431</v>
      </c>
      <c r="B236" s="141"/>
      <c r="C236" s="1093"/>
      <c r="D236" s="143"/>
      <c r="E236" s="223"/>
      <c r="F236" s="300">
        <v>0</v>
      </c>
      <c r="G236" s="225">
        <f t="shared" si="5"/>
        <v>0</v>
      </c>
    </row>
    <row r="237" spans="1:7" ht="25.5">
      <c r="A237" s="136">
        <v>17</v>
      </c>
      <c r="B237" s="141" t="s">
        <v>2794</v>
      </c>
      <c r="C237" s="1093"/>
      <c r="D237" s="143" t="s">
        <v>0</v>
      </c>
      <c r="E237" s="223">
        <v>45000</v>
      </c>
      <c r="F237" s="300">
        <v>0</v>
      </c>
      <c r="G237" s="225">
        <f t="shared" si="5"/>
        <v>0</v>
      </c>
    </row>
    <row r="238" spans="1:7">
      <c r="A238" s="136"/>
      <c r="B238" s="141"/>
      <c r="C238" s="1093"/>
      <c r="D238" s="143"/>
      <c r="E238" s="223"/>
      <c r="F238" s="300">
        <v>0</v>
      </c>
      <c r="G238" s="225">
        <f t="shared" si="5"/>
        <v>0</v>
      </c>
    </row>
    <row r="239" spans="1:7" ht="25.5">
      <c r="A239" s="136">
        <v>18</v>
      </c>
      <c r="B239" s="141" t="s">
        <v>2795</v>
      </c>
      <c r="C239" s="1093"/>
      <c r="D239" s="143" t="s">
        <v>0</v>
      </c>
      <c r="E239" s="223">
        <v>35000</v>
      </c>
      <c r="F239" s="300">
        <v>0</v>
      </c>
      <c r="G239" s="225">
        <f t="shared" si="5"/>
        <v>0</v>
      </c>
    </row>
    <row r="240" spans="1:7">
      <c r="A240" s="136"/>
      <c r="B240" s="141"/>
      <c r="C240" s="1093"/>
      <c r="D240" s="143"/>
      <c r="E240" s="223"/>
      <c r="F240" s="300">
        <v>0</v>
      </c>
      <c r="G240" s="225">
        <f t="shared" si="5"/>
        <v>0</v>
      </c>
    </row>
    <row r="241" spans="1:7">
      <c r="A241" s="136">
        <v>19</v>
      </c>
      <c r="B241" s="141" t="s">
        <v>2796</v>
      </c>
      <c r="C241" s="1093"/>
      <c r="D241" s="143" t="s">
        <v>0</v>
      </c>
      <c r="E241" s="223">
        <v>20000</v>
      </c>
      <c r="F241" s="300">
        <v>0</v>
      </c>
      <c r="G241" s="225">
        <f t="shared" si="5"/>
        <v>0</v>
      </c>
    </row>
    <row r="242" spans="1:7">
      <c r="A242" s="136"/>
      <c r="B242" s="141"/>
      <c r="C242" s="1093"/>
      <c r="D242" s="143"/>
      <c r="E242" s="223"/>
      <c r="F242" s="300">
        <v>0</v>
      </c>
      <c r="G242" s="225"/>
    </row>
    <row r="243" spans="1:7">
      <c r="A243" s="136">
        <v>20</v>
      </c>
      <c r="B243" s="141" t="s">
        <v>4206</v>
      </c>
      <c r="C243" s="1093"/>
      <c r="D243" s="143" t="s">
        <v>380</v>
      </c>
      <c r="E243" s="226">
        <v>1</v>
      </c>
      <c r="F243" s="300">
        <v>0</v>
      </c>
      <c r="G243" s="306">
        <f>E243*F243</f>
        <v>0</v>
      </c>
    </row>
    <row r="244" spans="1:7">
      <c r="A244" s="136" t="s">
        <v>431</v>
      </c>
      <c r="B244" s="141"/>
      <c r="C244" s="1093"/>
      <c r="D244" s="143"/>
      <c r="E244" s="223"/>
      <c r="F244" s="300">
        <v>0</v>
      </c>
      <c r="G244" s="225"/>
    </row>
    <row r="245" spans="1:7" s="8" customFormat="1" ht="13.5" thickBot="1">
      <c r="A245" s="146">
        <v>230</v>
      </c>
      <c r="B245" s="147" t="s">
        <v>2753</v>
      </c>
      <c r="C245" s="1094"/>
      <c r="D245" s="161"/>
      <c r="E245" s="250"/>
      <c r="F245" s="161"/>
      <c r="G245" s="307">
        <f>SUM(G203:G244)</f>
        <v>0</v>
      </c>
    </row>
    <row r="246" spans="1:7" s="8" customFormat="1" ht="13.5" thickTop="1">
      <c r="A246" s="163"/>
      <c r="B246" s="151"/>
      <c r="C246" s="1098"/>
      <c r="D246" s="159"/>
      <c r="E246" s="226"/>
      <c r="F246" s="300">
        <v>0</v>
      </c>
      <c r="G246" s="225"/>
    </row>
    <row r="247" spans="1:7">
      <c r="A247" s="155" t="s">
        <v>246</v>
      </c>
      <c r="B247" s="156" t="s">
        <v>14</v>
      </c>
      <c r="C247" s="1101"/>
      <c r="D247" s="157"/>
      <c r="E247" s="253"/>
      <c r="F247" s="157"/>
      <c r="G247" s="254"/>
    </row>
    <row r="248" spans="1:7">
      <c r="A248" s="136" t="s">
        <v>431</v>
      </c>
      <c r="B248" s="141"/>
      <c r="C248" s="1093"/>
      <c r="D248" s="143"/>
      <c r="E248" s="223"/>
      <c r="F248" s="300">
        <v>0</v>
      </c>
      <c r="G248" s="225"/>
    </row>
    <row r="249" spans="1:7">
      <c r="A249" s="136" t="s">
        <v>431</v>
      </c>
      <c r="B249" s="141" t="s">
        <v>31</v>
      </c>
      <c r="C249" s="1093"/>
      <c r="D249" s="143"/>
      <c r="E249" s="223"/>
      <c r="F249" s="300">
        <v>0</v>
      </c>
      <c r="G249" s="225"/>
    </row>
    <row r="250" spans="1:7" ht="242.25">
      <c r="A250" s="136" t="s">
        <v>431</v>
      </c>
      <c r="B250" s="141" t="s">
        <v>135</v>
      </c>
      <c r="C250" s="1093"/>
      <c r="D250" s="143"/>
      <c r="E250" s="223"/>
      <c r="F250" s="300">
        <v>0</v>
      </c>
      <c r="G250" s="225"/>
    </row>
    <row r="251" spans="1:7">
      <c r="A251" s="136" t="s">
        <v>431</v>
      </c>
      <c r="B251" s="141"/>
      <c r="C251" s="1093"/>
      <c r="D251" s="143"/>
      <c r="E251" s="223"/>
      <c r="F251" s="300">
        <v>0</v>
      </c>
      <c r="G251" s="225"/>
    </row>
    <row r="252" spans="1:7" ht="14.25">
      <c r="A252" s="136">
        <v>1</v>
      </c>
      <c r="B252" s="141" t="s">
        <v>343</v>
      </c>
      <c r="C252" s="1093"/>
      <c r="D252" s="143" t="s">
        <v>11</v>
      </c>
      <c r="E252" s="223">
        <v>20.79</v>
      </c>
      <c r="F252" s="300">
        <v>0</v>
      </c>
      <c r="G252" s="225">
        <f t="shared" ref="G252:G297" si="6">E252*F252</f>
        <v>0</v>
      </c>
    </row>
    <row r="253" spans="1:7">
      <c r="A253" s="136" t="s">
        <v>431</v>
      </c>
      <c r="B253" s="151"/>
      <c r="C253" s="1098"/>
      <c r="D253" s="143"/>
      <c r="E253" s="223"/>
      <c r="F253" s="300">
        <v>0</v>
      </c>
      <c r="G253" s="225">
        <f t="shared" si="6"/>
        <v>0</v>
      </c>
    </row>
    <row r="254" spans="1:7" ht="14.25">
      <c r="A254" s="136">
        <v>2</v>
      </c>
      <c r="B254" s="141" t="s">
        <v>99</v>
      </c>
      <c r="C254" s="1093"/>
      <c r="D254" s="143" t="s">
        <v>11</v>
      </c>
      <c r="E254" s="223">
        <v>68.459999999999994</v>
      </c>
      <c r="F254" s="300">
        <v>0</v>
      </c>
      <c r="G254" s="225">
        <f t="shared" si="6"/>
        <v>0</v>
      </c>
    </row>
    <row r="255" spans="1:7">
      <c r="A255" s="136"/>
      <c r="B255" s="141"/>
      <c r="C255" s="1093"/>
      <c r="D255" s="143"/>
      <c r="E255" s="223"/>
      <c r="F255" s="300">
        <v>0</v>
      </c>
      <c r="G255" s="225">
        <f t="shared" si="6"/>
        <v>0</v>
      </c>
    </row>
    <row r="256" spans="1:7" ht="14.25">
      <c r="A256" s="136">
        <v>3</v>
      </c>
      <c r="B256" s="141" t="s">
        <v>344</v>
      </c>
      <c r="C256" s="1093"/>
      <c r="D256" s="143" t="s">
        <v>13</v>
      </c>
      <c r="E256" s="223">
        <v>29.19</v>
      </c>
      <c r="F256" s="300">
        <v>0</v>
      </c>
      <c r="G256" s="225">
        <f t="shared" si="6"/>
        <v>0</v>
      </c>
    </row>
    <row r="257" spans="1:7">
      <c r="A257" s="136" t="s">
        <v>431</v>
      </c>
      <c r="B257" s="141"/>
      <c r="C257" s="1093"/>
      <c r="D257" s="143"/>
      <c r="E257" s="226"/>
      <c r="F257" s="300">
        <v>0</v>
      </c>
      <c r="G257" s="225">
        <f t="shared" si="6"/>
        <v>0</v>
      </c>
    </row>
    <row r="258" spans="1:7" ht="38.25">
      <c r="A258" s="136">
        <v>4</v>
      </c>
      <c r="B258" s="141" t="s">
        <v>345</v>
      </c>
      <c r="C258" s="1093"/>
      <c r="D258" s="143"/>
      <c r="E258" s="226"/>
      <c r="F258" s="300">
        <v>0</v>
      </c>
      <c r="G258" s="225">
        <f t="shared" si="6"/>
        <v>0</v>
      </c>
    </row>
    <row r="259" spans="1:7" ht="14.25">
      <c r="A259" s="165" t="s">
        <v>136</v>
      </c>
      <c r="B259" s="141" t="s">
        <v>103</v>
      </c>
      <c r="C259" s="1093"/>
      <c r="D259" s="143" t="s">
        <v>11</v>
      </c>
      <c r="E259" s="223">
        <v>94.83</v>
      </c>
      <c r="F259" s="300">
        <v>0</v>
      </c>
      <c r="G259" s="225">
        <f t="shared" si="6"/>
        <v>0</v>
      </c>
    </row>
    <row r="260" spans="1:7" ht="14.25">
      <c r="A260" s="165" t="s">
        <v>137</v>
      </c>
      <c r="B260" s="141" t="s">
        <v>104</v>
      </c>
      <c r="C260" s="1093"/>
      <c r="D260" s="143" t="s">
        <v>13</v>
      </c>
      <c r="E260" s="223">
        <v>12.4</v>
      </c>
      <c r="F260" s="300">
        <v>0</v>
      </c>
      <c r="G260" s="225">
        <f t="shared" si="6"/>
        <v>0</v>
      </c>
    </row>
    <row r="261" spans="1:7">
      <c r="A261" s="165"/>
      <c r="B261" s="141"/>
      <c r="C261" s="1093"/>
      <c r="D261" s="143"/>
      <c r="E261" s="223"/>
      <c r="F261" s="300">
        <v>0</v>
      </c>
      <c r="G261" s="225">
        <f t="shared" si="6"/>
        <v>0</v>
      </c>
    </row>
    <row r="262" spans="1:7" ht="38.25">
      <c r="A262" s="136">
        <v>5</v>
      </c>
      <c r="B262" s="141" t="s">
        <v>346</v>
      </c>
      <c r="C262" s="1093"/>
      <c r="D262" s="143"/>
      <c r="E262" s="226"/>
      <c r="F262" s="300">
        <v>0</v>
      </c>
      <c r="G262" s="225">
        <f t="shared" si="6"/>
        <v>0</v>
      </c>
    </row>
    <row r="263" spans="1:7" ht="14.25">
      <c r="A263" s="165" t="s">
        <v>136</v>
      </c>
      <c r="B263" s="141" t="s">
        <v>103</v>
      </c>
      <c r="C263" s="1093"/>
      <c r="D263" s="143" t="s">
        <v>11</v>
      </c>
      <c r="E263" s="223">
        <v>94.83</v>
      </c>
      <c r="F263" s="300">
        <v>0</v>
      </c>
      <c r="G263" s="225">
        <f t="shared" si="6"/>
        <v>0</v>
      </c>
    </row>
    <row r="264" spans="1:7" ht="14.25">
      <c r="A264" s="165" t="s">
        <v>137</v>
      </c>
      <c r="B264" s="141" t="s">
        <v>104</v>
      </c>
      <c r="C264" s="1093"/>
      <c r="D264" s="143" t="s">
        <v>13</v>
      </c>
      <c r="E264" s="223">
        <v>12.4</v>
      </c>
      <c r="F264" s="300">
        <v>0</v>
      </c>
      <c r="G264" s="225">
        <f t="shared" si="6"/>
        <v>0</v>
      </c>
    </row>
    <row r="265" spans="1:7">
      <c r="A265" s="136"/>
      <c r="B265" s="141"/>
      <c r="C265" s="1093"/>
      <c r="D265" s="143"/>
      <c r="E265" s="223"/>
      <c r="F265" s="300">
        <v>0</v>
      </c>
      <c r="G265" s="225">
        <f t="shared" si="6"/>
        <v>0</v>
      </c>
    </row>
    <row r="266" spans="1:7" ht="38.25">
      <c r="A266" s="136">
        <v>6</v>
      </c>
      <c r="B266" s="141" t="s">
        <v>347</v>
      </c>
      <c r="C266" s="1093"/>
      <c r="D266" s="143"/>
      <c r="E266" s="226"/>
      <c r="F266" s="300">
        <v>0</v>
      </c>
      <c r="G266" s="225">
        <f t="shared" si="6"/>
        <v>0</v>
      </c>
    </row>
    <row r="267" spans="1:7" ht="14.25">
      <c r="A267" s="165" t="s">
        <v>136</v>
      </c>
      <c r="B267" s="141" t="s">
        <v>103</v>
      </c>
      <c r="C267" s="1093"/>
      <c r="D267" s="143" t="s">
        <v>11</v>
      </c>
      <c r="E267" s="223">
        <v>94.83</v>
      </c>
      <c r="F267" s="300">
        <v>0</v>
      </c>
      <c r="G267" s="225">
        <f t="shared" si="6"/>
        <v>0</v>
      </c>
    </row>
    <row r="268" spans="1:7" ht="14.25">
      <c r="A268" s="165" t="s">
        <v>137</v>
      </c>
      <c r="B268" s="141" t="s">
        <v>104</v>
      </c>
      <c r="C268" s="1093"/>
      <c r="D268" s="143" t="s">
        <v>13</v>
      </c>
      <c r="E268" s="223">
        <v>12.4</v>
      </c>
      <c r="F268" s="300">
        <v>0</v>
      </c>
      <c r="G268" s="225">
        <f t="shared" si="6"/>
        <v>0</v>
      </c>
    </row>
    <row r="269" spans="1:7">
      <c r="A269" s="136"/>
      <c r="B269" s="141"/>
      <c r="C269" s="1093"/>
      <c r="D269" s="143"/>
      <c r="E269" s="223"/>
      <c r="F269" s="300">
        <v>0</v>
      </c>
      <c r="G269" s="225">
        <f t="shared" si="6"/>
        <v>0</v>
      </c>
    </row>
    <row r="270" spans="1:7" ht="38.25">
      <c r="A270" s="136">
        <v>7</v>
      </c>
      <c r="B270" s="141" t="s">
        <v>348</v>
      </c>
      <c r="C270" s="1093"/>
      <c r="D270" s="143"/>
      <c r="E270" s="226"/>
      <c r="F270" s="300">
        <v>0</v>
      </c>
      <c r="G270" s="225">
        <f t="shared" si="6"/>
        <v>0</v>
      </c>
    </row>
    <row r="271" spans="1:7" ht="14.25">
      <c r="A271" s="165" t="s">
        <v>136</v>
      </c>
      <c r="B271" s="141" t="s">
        <v>103</v>
      </c>
      <c r="C271" s="1093"/>
      <c r="D271" s="143" t="s">
        <v>11</v>
      </c>
      <c r="E271" s="223">
        <v>94.83</v>
      </c>
      <c r="F271" s="300">
        <v>0</v>
      </c>
      <c r="G271" s="225">
        <f t="shared" si="6"/>
        <v>0</v>
      </c>
    </row>
    <row r="272" spans="1:7" ht="14.25">
      <c r="A272" s="165" t="s">
        <v>137</v>
      </c>
      <c r="B272" s="141" t="s">
        <v>104</v>
      </c>
      <c r="C272" s="1093"/>
      <c r="D272" s="143" t="s">
        <v>13</v>
      </c>
      <c r="E272" s="223">
        <v>18.39</v>
      </c>
      <c r="F272" s="300">
        <v>0</v>
      </c>
      <c r="G272" s="225">
        <f t="shared" si="6"/>
        <v>0</v>
      </c>
    </row>
    <row r="273" spans="1:7">
      <c r="A273" s="136"/>
      <c r="B273" s="141"/>
      <c r="C273" s="1093"/>
      <c r="D273" s="143"/>
      <c r="E273" s="223"/>
      <c r="F273" s="300">
        <v>0</v>
      </c>
      <c r="G273" s="225">
        <f t="shared" si="6"/>
        <v>0</v>
      </c>
    </row>
    <row r="274" spans="1:7" ht="25.5">
      <c r="A274" s="136">
        <v>8</v>
      </c>
      <c r="B274" s="141" t="s">
        <v>349</v>
      </c>
      <c r="C274" s="1093"/>
      <c r="D274" s="143" t="s">
        <v>11</v>
      </c>
      <c r="E274" s="223">
        <v>213.19</v>
      </c>
      <c r="F274" s="300">
        <v>0</v>
      </c>
      <c r="G274" s="225">
        <f t="shared" si="6"/>
        <v>0</v>
      </c>
    </row>
    <row r="275" spans="1:7">
      <c r="A275" s="136" t="s">
        <v>431</v>
      </c>
      <c r="B275" s="141"/>
      <c r="C275" s="1093"/>
      <c r="D275" s="143"/>
      <c r="E275" s="223"/>
      <c r="F275" s="300">
        <v>0</v>
      </c>
      <c r="G275" s="225">
        <f t="shared" si="6"/>
        <v>0</v>
      </c>
    </row>
    <row r="276" spans="1:7" ht="25.5">
      <c r="A276" s="136">
        <v>9</v>
      </c>
      <c r="B276" s="141" t="s">
        <v>350</v>
      </c>
      <c r="C276" s="1093"/>
      <c r="D276" s="143" t="s">
        <v>11</v>
      </c>
      <c r="E276" s="223">
        <v>2042.61</v>
      </c>
      <c r="F276" s="300">
        <v>0</v>
      </c>
      <c r="G276" s="225">
        <f t="shared" si="6"/>
        <v>0</v>
      </c>
    </row>
    <row r="277" spans="1:7">
      <c r="A277" s="136" t="s">
        <v>431</v>
      </c>
      <c r="B277" s="141"/>
      <c r="C277" s="1093"/>
      <c r="D277" s="143"/>
      <c r="E277" s="223"/>
      <c r="F277" s="300">
        <v>0</v>
      </c>
      <c r="G277" s="225">
        <f t="shared" si="6"/>
        <v>0</v>
      </c>
    </row>
    <row r="278" spans="1:7" ht="14.25">
      <c r="A278" s="136">
        <v>10</v>
      </c>
      <c r="B278" s="141" t="s">
        <v>351</v>
      </c>
      <c r="C278" s="1093"/>
      <c r="D278" s="143" t="s">
        <v>11</v>
      </c>
      <c r="E278" s="223">
        <v>158.53</v>
      </c>
      <c r="F278" s="300">
        <v>0</v>
      </c>
      <c r="G278" s="225">
        <f t="shared" si="6"/>
        <v>0</v>
      </c>
    </row>
    <row r="279" spans="1:7">
      <c r="A279" s="136" t="s">
        <v>431</v>
      </c>
      <c r="B279" s="165"/>
      <c r="C279" s="1106"/>
      <c r="D279" s="143"/>
      <c r="E279" s="223"/>
      <c r="F279" s="300">
        <v>0</v>
      </c>
      <c r="G279" s="225">
        <f t="shared" si="6"/>
        <v>0</v>
      </c>
    </row>
    <row r="280" spans="1:7" ht="14.25">
      <c r="A280" s="136">
        <v>11</v>
      </c>
      <c r="B280" s="136" t="s">
        <v>352</v>
      </c>
      <c r="C280" s="1100"/>
      <c r="D280" s="143" t="s">
        <v>11</v>
      </c>
      <c r="E280" s="223">
        <v>180.02</v>
      </c>
      <c r="F280" s="300">
        <v>0</v>
      </c>
      <c r="G280" s="225">
        <f t="shared" si="6"/>
        <v>0</v>
      </c>
    </row>
    <row r="281" spans="1:7">
      <c r="A281" s="136"/>
      <c r="B281" s="136"/>
      <c r="C281" s="1100"/>
      <c r="D281" s="143"/>
      <c r="E281" s="223"/>
      <c r="F281" s="300">
        <v>0</v>
      </c>
      <c r="G281" s="225">
        <f t="shared" si="6"/>
        <v>0</v>
      </c>
    </row>
    <row r="282" spans="1:7" ht="14.25">
      <c r="A282" s="136">
        <v>12</v>
      </c>
      <c r="B282" s="136" t="s">
        <v>2797</v>
      </c>
      <c r="C282" s="1100"/>
      <c r="D282" s="143" t="s">
        <v>11</v>
      </c>
      <c r="E282" s="223">
        <v>130</v>
      </c>
      <c r="F282" s="300">
        <v>0</v>
      </c>
      <c r="G282" s="225">
        <f t="shared" si="6"/>
        <v>0</v>
      </c>
    </row>
    <row r="283" spans="1:7">
      <c r="A283" s="136"/>
      <c r="B283" s="136"/>
      <c r="C283" s="1100"/>
      <c r="D283" s="143"/>
      <c r="E283" s="223"/>
      <c r="F283" s="300">
        <v>0</v>
      </c>
      <c r="G283" s="225">
        <f t="shared" si="6"/>
        <v>0</v>
      </c>
    </row>
    <row r="284" spans="1:7" ht="14.25">
      <c r="A284" s="136">
        <v>13</v>
      </c>
      <c r="B284" s="136" t="s">
        <v>353</v>
      </c>
      <c r="C284" s="1100"/>
      <c r="D284" s="143" t="s">
        <v>11</v>
      </c>
      <c r="E284" s="223">
        <v>45.4</v>
      </c>
      <c r="F284" s="300">
        <v>0</v>
      </c>
      <c r="G284" s="225">
        <f t="shared" si="6"/>
        <v>0</v>
      </c>
    </row>
    <row r="285" spans="1:7">
      <c r="A285" s="165"/>
      <c r="B285" s="136"/>
      <c r="C285" s="1100"/>
      <c r="D285" s="143"/>
      <c r="E285" s="223"/>
      <c r="F285" s="300">
        <v>0</v>
      </c>
      <c r="G285" s="225">
        <f t="shared" si="6"/>
        <v>0</v>
      </c>
    </row>
    <row r="286" spans="1:7" ht="38.25">
      <c r="A286" s="136">
        <v>14</v>
      </c>
      <c r="B286" s="141" t="s">
        <v>354</v>
      </c>
      <c r="C286" s="1093"/>
      <c r="D286" s="143" t="s">
        <v>13</v>
      </c>
      <c r="E286" s="226">
        <v>144.02000000000001</v>
      </c>
      <c r="F286" s="300">
        <v>0</v>
      </c>
      <c r="G286" s="225">
        <f t="shared" si="6"/>
        <v>0</v>
      </c>
    </row>
    <row r="287" spans="1:7">
      <c r="A287" s="165"/>
      <c r="B287" s="136"/>
      <c r="C287" s="1100"/>
      <c r="D287" s="143"/>
      <c r="E287" s="223"/>
      <c r="F287" s="300">
        <v>0</v>
      </c>
      <c r="G287" s="225">
        <f t="shared" si="6"/>
        <v>0</v>
      </c>
    </row>
    <row r="288" spans="1:7">
      <c r="A288" s="136" t="s">
        <v>431</v>
      </c>
      <c r="B288" s="150" t="s">
        <v>105</v>
      </c>
      <c r="C288" s="1107"/>
      <c r="D288" s="143"/>
      <c r="E288" s="223"/>
      <c r="F288" s="300">
        <v>0</v>
      </c>
      <c r="G288" s="225">
        <f t="shared" si="6"/>
        <v>0</v>
      </c>
    </row>
    <row r="289" spans="1:7">
      <c r="A289" s="136">
        <v>15</v>
      </c>
      <c r="B289" s="136" t="s">
        <v>355</v>
      </c>
      <c r="C289" s="1100"/>
      <c r="D289" s="143"/>
      <c r="E289" s="223"/>
      <c r="F289" s="300">
        <v>0</v>
      </c>
      <c r="G289" s="225">
        <f t="shared" si="6"/>
        <v>0</v>
      </c>
    </row>
    <row r="290" spans="1:7">
      <c r="A290" s="165" t="s">
        <v>136</v>
      </c>
      <c r="B290" s="169" t="s">
        <v>356</v>
      </c>
      <c r="C290" s="1108"/>
      <c r="D290" s="143" t="s">
        <v>2</v>
      </c>
      <c r="E290" s="223">
        <v>26</v>
      </c>
      <c r="F290" s="300">
        <v>0</v>
      </c>
      <c r="G290" s="225">
        <f t="shared" si="6"/>
        <v>0</v>
      </c>
    </row>
    <row r="291" spans="1:7">
      <c r="A291" s="165" t="s">
        <v>137</v>
      </c>
      <c r="B291" s="169" t="s">
        <v>357</v>
      </c>
      <c r="C291" s="1108"/>
      <c r="D291" s="143" t="s">
        <v>2</v>
      </c>
      <c r="E291" s="223">
        <v>8</v>
      </c>
      <c r="F291" s="300">
        <v>0</v>
      </c>
      <c r="G291" s="225">
        <f t="shared" si="6"/>
        <v>0</v>
      </c>
    </row>
    <row r="292" spans="1:7">
      <c r="A292" s="165" t="s">
        <v>138</v>
      </c>
      <c r="B292" s="169" t="s">
        <v>358</v>
      </c>
      <c r="C292" s="1108"/>
      <c r="D292" s="143" t="s">
        <v>2</v>
      </c>
      <c r="E292" s="223">
        <v>45</v>
      </c>
      <c r="F292" s="300">
        <v>0</v>
      </c>
      <c r="G292" s="225">
        <f t="shared" si="6"/>
        <v>0</v>
      </c>
    </row>
    <row r="293" spans="1:7">
      <c r="A293" s="165" t="s">
        <v>139</v>
      </c>
      <c r="B293" s="169" t="s">
        <v>359</v>
      </c>
      <c r="C293" s="1108"/>
      <c r="D293" s="143" t="s">
        <v>2</v>
      </c>
      <c r="E293" s="223">
        <v>15</v>
      </c>
      <c r="F293" s="300">
        <v>0</v>
      </c>
      <c r="G293" s="225">
        <f t="shared" si="6"/>
        <v>0</v>
      </c>
    </row>
    <row r="294" spans="1:7">
      <c r="A294" s="165" t="s">
        <v>141</v>
      </c>
      <c r="B294" s="169" t="s">
        <v>360</v>
      </c>
      <c r="C294" s="1108"/>
      <c r="D294" s="143" t="s">
        <v>2</v>
      </c>
      <c r="E294" s="223">
        <v>30</v>
      </c>
      <c r="F294" s="300">
        <v>0</v>
      </c>
      <c r="G294" s="225">
        <f t="shared" si="6"/>
        <v>0</v>
      </c>
    </row>
    <row r="295" spans="1:7">
      <c r="A295" s="165" t="s">
        <v>142</v>
      </c>
      <c r="B295" s="169" t="s">
        <v>361</v>
      </c>
      <c r="C295" s="1108"/>
      <c r="D295" s="143" t="s">
        <v>2</v>
      </c>
      <c r="E295" s="223">
        <v>29</v>
      </c>
      <c r="F295" s="300">
        <v>0</v>
      </c>
      <c r="G295" s="225">
        <f t="shared" si="6"/>
        <v>0</v>
      </c>
    </row>
    <row r="296" spans="1:7">
      <c r="A296" s="165"/>
      <c r="B296" s="169"/>
      <c r="C296" s="1108"/>
      <c r="D296" s="143"/>
      <c r="E296" s="223"/>
      <c r="F296" s="300">
        <v>0</v>
      </c>
      <c r="G296" s="225">
        <f t="shared" si="6"/>
        <v>0</v>
      </c>
    </row>
    <row r="297" spans="1:7" ht="14.25">
      <c r="A297" s="136">
        <v>16</v>
      </c>
      <c r="B297" s="136" t="s">
        <v>362</v>
      </c>
      <c r="C297" s="1100"/>
      <c r="D297" s="143" t="s">
        <v>13</v>
      </c>
      <c r="E297" s="223">
        <v>387.37</v>
      </c>
      <c r="F297" s="300">
        <v>0</v>
      </c>
      <c r="G297" s="225">
        <f t="shared" si="6"/>
        <v>0</v>
      </c>
    </row>
    <row r="298" spans="1:7">
      <c r="A298" s="136"/>
      <c r="B298" s="136"/>
      <c r="C298" s="1100"/>
      <c r="D298" s="143"/>
      <c r="E298" s="223"/>
      <c r="F298" s="300">
        <v>0</v>
      </c>
      <c r="G298" s="225"/>
    </row>
    <row r="299" spans="1:7">
      <c r="A299" s="136">
        <v>17</v>
      </c>
      <c r="B299" s="136" t="s">
        <v>2752</v>
      </c>
      <c r="C299" s="1100"/>
      <c r="D299" s="143" t="s">
        <v>486</v>
      </c>
      <c r="E299" s="223">
        <v>3860</v>
      </c>
      <c r="F299" s="300">
        <v>0</v>
      </c>
      <c r="G299" s="225">
        <f>E299*F299</f>
        <v>0</v>
      </c>
    </row>
    <row r="300" spans="1:7">
      <c r="A300" s="136"/>
      <c r="B300" s="136"/>
      <c r="C300" s="1100"/>
      <c r="D300" s="143"/>
      <c r="E300" s="223"/>
      <c r="F300" s="308">
        <v>0</v>
      </c>
      <c r="G300" s="225"/>
    </row>
    <row r="301" spans="1:7" ht="20.25" customHeight="1">
      <c r="A301" s="136">
        <v>18</v>
      </c>
      <c r="B301" s="141" t="s">
        <v>4205</v>
      </c>
      <c r="C301" s="1093"/>
      <c r="D301" s="143" t="s">
        <v>380</v>
      </c>
      <c r="E301" s="226">
        <v>1</v>
      </c>
      <c r="F301" s="305">
        <v>0</v>
      </c>
      <c r="G301" s="306">
        <f>E301*F301</f>
        <v>0</v>
      </c>
    </row>
    <row r="302" spans="1:7">
      <c r="A302" s="136" t="s">
        <v>431</v>
      </c>
      <c r="B302" s="141"/>
      <c r="C302" s="1093"/>
      <c r="D302" s="143"/>
      <c r="E302" s="223"/>
      <c r="F302" s="300">
        <v>0</v>
      </c>
      <c r="G302" s="225"/>
    </row>
    <row r="303" spans="1:7" s="8" customFormat="1" ht="13.5" thickBot="1">
      <c r="A303" s="146">
        <v>285</v>
      </c>
      <c r="B303" s="147" t="s">
        <v>432</v>
      </c>
      <c r="C303" s="1094"/>
      <c r="D303" s="161"/>
      <c r="E303" s="250"/>
      <c r="F303" s="301">
        <v>0</v>
      </c>
      <c r="G303" s="230">
        <f>SUM(G252:G302)</f>
        <v>0</v>
      </c>
    </row>
    <row r="304" spans="1:7" s="8" customFormat="1" ht="13.5" thickTop="1">
      <c r="A304" s="163"/>
      <c r="B304" s="151"/>
      <c r="C304" s="1098"/>
      <c r="D304" s="159"/>
      <c r="E304" s="226"/>
      <c r="F304" s="302">
        <v>0</v>
      </c>
      <c r="G304" s="1483"/>
    </row>
    <row r="305" spans="1:7">
      <c r="A305" s="155" t="s">
        <v>422</v>
      </c>
      <c r="B305" s="156" t="s">
        <v>25</v>
      </c>
      <c r="C305" s="1101"/>
      <c r="D305" s="157"/>
      <c r="E305" s="253"/>
      <c r="F305" s="303">
        <v>0</v>
      </c>
      <c r="G305" s="254"/>
    </row>
    <row r="306" spans="1:7">
      <c r="A306" s="136"/>
      <c r="B306" s="141"/>
      <c r="C306" s="1093"/>
      <c r="D306" s="159"/>
      <c r="E306" s="226"/>
      <c r="F306" s="308">
        <v>0</v>
      </c>
      <c r="G306" s="225"/>
    </row>
    <row r="307" spans="1:7" ht="38.25">
      <c r="A307" s="136">
        <v>1</v>
      </c>
      <c r="B307" s="141" t="s">
        <v>363</v>
      </c>
      <c r="C307" s="1093"/>
      <c r="D307" s="143" t="s">
        <v>1</v>
      </c>
      <c r="E307" s="223">
        <v>390.67</v>
      </c>
      <c r="F307" s="300">
        <v>0</v>
      </c>
      <c r="G307" s="225">
        <f>E307*F307</f>
        <v>0</v>
      </c>
    </row>
    <row r="308" spans="1:7">
      <c r="A308" s="136" t="s">
        <v>431</v>
      </c>
      <c r="B308" s="151"/>
      <c r="C308" s="1098"/>
      <c r="D308" s="159"/>
      <c r="E308" s="226"/>
      <c r="F308" s="300">
        <v>0</v>
      </c>
      <c r="G308" s="225"/>
    </row>
    <row r="309" spans="1:7" ht="76.5">
      <c r="A309" s="136">
        <v>2</v>
      </c>
      <c r="B309" s="141" t="s">
        <v>364</v>
      </c>
      <c r="C309" s="1093"/>
      <c r="D309" s="143" t="s">
        <v>1</v>
      </c>
      <c r="E309" s="223">
        <v>454.95</v>
      </c>
      <c r="F309" s="300">
        <v>0</v>
      </c>
      <c r="G309" s="225">
        <f>E309*F309</f>
        <v>0</v>
      </c>
    </row>
    <row r="310" spans="1:7">
      <c r="A310" s="136"/>
      <c r="B310" s="141"/>
      <c r="C310" s="1093"/>
      <c r="D310" s="143"/>
      <c r="E310" s="223"/>
      <c r="F310" s="300">
        <v>0</v>
      </c>
      <c r="G310" s="225"/>
    </row>
    <row r="311" spans="1:7" ht="89.25">
      <c r="A311" s="136">
        <v>3</v>
      </c>
      <c r="B311" s="141" t="s">
        <v>365</v>
      </c>
      <c r="C311" s="1093"/>
      <c r="D311" s="143" t="s">
        <v>1</v>
      </c>
      <c r="E311" s="223">
        <v>1296.75</v>
      </c>
      <c r="F311" s="300">
        <v>0</v>
      </c>
      <c r="G311" s="225">
        <f>E311*F311</f>
        <v>0</v>
      </c>
    </row>
    <row r="312" spans="1:7">
      <c r="A312" s="136"/>
      <c r="B312" s="141"/>
      <c r="C312" s="1093"/>
      <c r="D312" s="143"/>
      <c r="E312" s="223"/>
      <c r="F312" s="300">
        <v>0</v>
      </c>
      <c r="G312" s="225"/>
    </row>
    <row r="313" spans="1:7" ht="89.25">
      <c r="A313" s="136">
        <v>4</v>
      </c>
      <c r="B313" s="170" t="s">
        <v>2751</v>
      </c>
      <c r="C313" s="1109"/>
      <c r="D313" s="143" t="s">
        <v>13</v>
      </c>
      <c r="E313" s="223">
        <v>122.45</v>
      </c>
      <c r="F313" s="300">
        <v>0</v>
      </c>
      <c r="G313" s="225">
        <f t="shared" ref="G313:G347" si="7">E313*F313</f>
        <v>0</v>
      </c>
    </row>
    <row r="314" spans="1:7">
      <c r="A314" s="136"/>
      <c r="B314" s="170"/>
      <c r="C314" s="1109"/>
      <c r="D314" s="143"/>
      <c r="E314" s="223"/>
      <c r="F314" s="300">
        <v>0</v>
      </c>
      <c r="G314" s="225">
        <f t="shared" si="7"/>
        <v>0</v>
      </c>
    </row>
    <row r="315" spans="1:7" ht="102">
      <c r="A315" s="136">
        <v>5</v>
      </c>
      <c r="B315" s="170" t="s">
        <v>366</v>
      </c>
      <c r="C315" s="1109"/>
      <c r="D315" s="143" t="s">
        <v>13</v>
      </c>
      <c r="E315" s="223">
        <v>105.45</v>
      </c>
      <c r="F315" s="300">
        <v>0</v>
      </c>
      <c r="G315" s="225">
        <f t="shared" si="7"/>
        <v>0</v>
      </c>
    </row>
    <row r="316" spans="1:7">
      <c r="A316" s="136"/>
      <c r="B316" s="141"/>
      <c r="C316" s="1093"/>
      <c r="D316" s="143"/>
      <c r="E316" s="223"/>
      <c r="F316" s="300">
        <v>0</v>
      </c>
      <c r="G316" s="225">
        <f t="shared" si="7"/>
        <v>0</v>
      </c>
    </row>
    <row r="317" spans="1:7" ht="25.5">
      <c r="A317" s="136">
        <v>6</v>
      </c>
      <c r="B317" s="141" t="s">
        <v>2799</v>
      </c>
      <c r="C317" s="1093"/>
      <c r="D317" s="143" t="s">
        <v>13</v>
      </c>
      <c r="E317" s="223">
        <v>300</v>
      </c>
      <c r="F317" s="300">
        <v>0</v>
      </c>
      <c r="G317" s="225">
        <f t="shared" si="7"/>
        <v>0</v>
      </c>
    </row>
    <row r="318" spans="1:7">
      <c r="A318" s="136"/>
      <c r="B318" s="141"/>
      <c r="C318" s="1093"/>
      <c r="D318" s="143"/>
      <c r="E318" s="223"/>
      <c r="F318" s="300">
        <v>0</v>
      </c>
      <c r="G318" s="225">
        <f t="shared" si="7"/>
        <v>0</v>
      </c>
    </row>
    <row r="319" spans="1:7" ht="25.5">
      <c r="A319" s="136">
        <v>7</v>
      </c>
      <c r="B319" s="141" t="s">
        <v>2798</v>
      </c>
      <c r="C319" s="1093"/>
      <c r="D319" s="143" t="s">
        <v>13</v>
      </c>
      <c r="E319" s="223">
        <v>300</v>
      </c>
      <c r="F319" s="300">
        <v>0</v>
      </c>
      <c r="G319" s="225">
        <f t="shared" si="7"/>
        <v>0</v>
      </c>
    </row>
    <row r="320" spans="1:7">
      <c r="A320" s="136" t="s">
        <v>431</v>
      </c>
      <c r="B320" s="141"/>
      <c r="C320" s="1093"/>
      <c r="D320" s="143"/>
      <c r="E320" s="223"/>
      <c r="F320" s="300">
        <v>0</v>
      </c>
      <c r="G320" s="225">
        <f t="shared" si="7"/>
        <v>0</v>
      </c>
    </row>
    <row r="321" spans="1:7" ht="127.5">
      <c r="A321" s="136">
        <v>8</v>
      </c>
      <c r="B321" s="141" t="s">
        <v>367</v>
      </c>
      <c r="C321" s="1093"/>
      <c r="D321" s="143" t="s">
        <v>1</v>
      </c>
      <c r="E321" s="223">
        <v>489.8</v>
      </c>
      <c r="F321" s="300">
        <v>0</v>
      </c>
      <c r="G321" s="225">
        <f t="shared" si="7"/>
        <v>0</v>
      </c>
    </row>
    <row r="322" spans="1:7">
      <c r="A322" s="136"/>
      <c r="B322" s="141"/>
      <c r="C322" s="1093"/>
      <c r="D322" s="143"/>
      <c r="E322" s="223"/>
      <c r="F322" s="300">
        <v>0</v>
      </c>
      <c r="G322" s="225">
        <f t="shared" si="7"/>
        <v>0</v>
      </c>
    </row>
    <row r="323" spans="1:7" ht="25.5">
      <c r="A323" s="136">
        <v>9</v>
      </c>
      <c r="B323" s="141" t="s">
        <v>368</v>
      </c>
      <c r="C323" s="1093"/>
      <c r="D323" s="143" t="s">
        <v>1</v>
      </c>
      <c r="E323" s="223">
        <v>359.11</v>
      </c>
      <c r="F323" s="300">
        <v>0</v>
      </c>
      <c r="G323" s="225">
        <f t="shared" si="7"/>
        <v>0</v>
      </c>
    </row>
    <row r="324" spans="1:7">
      <c r="A324" s="136"/>
      <c r="B324" s="141"/>
      <c r="C324" s="1093"/>
      <c r="D324" s="143"/>
      <c r="E324" s="223"/>
      <c r="F324" s="300">
        <v>0</v>
      </c>
      <c r="G324" s="225">
        <f t="shared" si="7"/>
        <v>0</v>
      </c>
    </row>
    <row r="325" spans="1:7" ht="25.5">
      <c r="A325" s="136">
        <v>10</v>
      </c>
      <c r="B325" s="136" t="s">
        <v>369</v>
      </c>
      <c r="C325" s="1100"/>
      <c r="D325" s="143" t="s">
        <v>12</v>
      </c>
      <c r="E325" s="223">
        <v>133.63</v>
      </c>
      <c r="F325" s="300">
        <v>0</v>
      </c>
      <c r="G325" s="225">
        <f t="shared" si="7"/>
        <v>0</v>
      </c>
    </row>
    <row r="326" spans="1:7">
      <c r="A326" s="136"/>
      <c r="B326" s="141"/>
      <c r="C326" s="1093"/>
      <c r="D326" s="143"/>
      <c r="E326" s="223"/>
      <c r="F326" s="300">
        <v>0</v>
      </c>
      <c r="G326" s="225">
        <f t="shared" si="7"/>
        <v>0</v>
      </c>
    </row>
    <row r="327" spans="1:7" ht="25.5">
      <c r="A327" s="136">
        <v>11</v>
      </c>
      <c r="B327" s="136" t="s">
        <v>370</v>
      </c>
      <c r="C327" s="1100"/>
      <c r="D327" s="143" t="s">
        <v>12</v>
      </c>
      <c r="E327" s="223">
        <v>6.18</v>
      </c>
      <c r="F327" s="300">
        <v>0</v>
      </c>
      <c r="G327" s="225">
        <f t="shared" si="7"/>
        <v>0</v>
      </c>
    </row>
    <row r="328" spans="1:7">
      <c r="A328" s="136"/>
      <c r="B328" s="141"/>
      <c r="C328" s="1093"/>
      <c r="D328" s="143"/>
      <c r="E328" s="223"/>
      <c r="F328" s="300">
        <v>0</v>
      </c>
      <c r="G328" s="225">
        <f t="shared" si="7"/>
        <v>0</v>
      </c>
    </row>
    <row r="329" spans="1:7" ht="25.5">
      <c r="A329" s="136">
        <v>12</v>
      </c>
      <c r="B329" s="136" t="s">
        <v>371</v>
      </c>
      <c r="C329" s="1100"/>
      <c r="D329" s="143" t="s">
        <v>12</v>
      </c>
      <c r="E329" s="223">
        <v>73.819999999999993</v>
      </c>
      <c r="F329" s="300">
        <v>0</v>
      </c>
      <c r="G329" s="225">
        <f t="shared" si="7"/>
        <v>0</v>
      </c>
    </row>
    <row r="330" spans="1:7">
      <c r="A330" s="136"/>
      <c r="B330" s="141"/>
      <c r="C330" s="1093"/>
      <c r="D330" s="143"/>
      <c r="E330" s="223"/>
      <c r="F330" s="300">
        <v>0</v>
      </c>
      <c r="G330" s="225">
        <f t="shared" si="7"/>
        <v>0</v>
      </c>
    </row>
    <row r="331" spans="1:7" ht="25.5">
      <c r="A331" s="136">
        <v>13</v>
      </c>
      <c r="B331" s="136" t="s">
        <v>372</v>
      </c>
      <c r="C331" s="1100"/>
      <c r="D331" s="143" t="s">
        <v>12</v>
      </c>
      <c r="E331" s="223">
        <v>25.71</v>
      </c>
      <c r="F331" s="300">
        <v>0</v>
      </c>
      <c r="G331" s="225">
        <f t="shared" si="7"/>
        <v>0</v>
      </c>
    </row>
    <row r="332" spans="1:7">
      <c r="A332" s="136"/>
      <c r="B332" s="141"/>
      <c r="C332" s="1093"/>
      <c r="D332" s="143"/>
      <c r="E332" s="223"/>
      <c r="F332" s="300">
        <v>0</v>
      </c>
      <c r="G332" s="225">
        <f t="shared" si="7"/>
        <v>0</v>
      </c>
    </row>
    <row r="333" spans="1:7" ht="25.5">
      <c r="A333" s="136">
        <v>14</v>
      </c>
      <c r="B333" s="136" t="s">
        <v>373</v>
      </c>
      <c r="C333" s="1100"/>
      <c r="D333" s="143" t="s">
        <v>12</v>
      </c>
      <c r="E333" s="223">
        <v>41.38</v>
      </c>
      <c r="F333" s="300">
        <v>0</v>
      </c>
      <c r="G333" s="225">
        <f t="shared" si="7"/>
        <v>0</v>
      </c>
    </row>
    <row r="334" spans="1:7">
      <c r="A334" s="136"/>
      <c r="B334" s="136"/>
      <c r="C334" s="1100"/>
      <c r="D334" s="143"/>
      <c r="E334" s="223"/>
      <c r="F334" s="300">
        <v>0</v>
      </c>
      <c r="G334" s="225">
        <f t="shared" si="7"/>
        <v>0</v>
      </c>
    </row>
    <row r="335" spans="1:7" ht="51">
      <c r="A335" s="136">
        <v>15</v>
      </c>
      <c r="B335" s="141" t="s">
        <v>374</v>
      </c>
      <c r="C335" s="1093"/>
      <c r="D335" s="143" t="s">
        <v>1</v>
      </c>
      <c r="E335" s="223">
        <v>1072.73</v>
      </c>
      <c r="F335" s="300">
        <v>0</v>
      </c>
      <c r="G335" s="225">
        <f t="shared" si="7"/>
        <v>0</v>
      </c>
    </row>
    <row r="336" spans="1:7">
      <c r="A336" s="136" t="s">
        <v>431</v>
      </c>
      <c r="B336" s="141"/>
      <c r="C336" s="1093"/>
      <c r="D336" s="143"/>
      <c r="E336" s="223"/>
      <c r="F336" s="300">
        <v>0</v>
      </c>
      <c r="G336" s="225">
        <f t="shared" si="7"/>
        <v>0</v>
      </c>
    </row>
    <row r="337" spans="1:7" ht="51">
      <c r="A337" s="136">
        <v>16</v>
      </c>
      <c r="B337" s="141" t="s">
        <v>375</v>
      </c>
      <c r="C337" s="1093"/>
      <c r="D337" s="143" t="s">
        <v>11</v>
      </c>
      <c r="E337" s="223">
        <v>8940.2900000000009</v>
      </c>
      <c r="F337" s="300">
        <v>0</v>
      </c>
      <c r="G337" s="225">
        <f t="shared" si="7"/>
        <v>0</v>
      </c>
    </row>
    <row r="338" spans="1:7">
      <c r="A338" s="136"/>
      <c r="B338" s="141"/>
      <c r="C338" s="1093"/>
      <c r="D338" s="143"/>
      <c r="E338" s="223"/>
      <c r="F338" s="300">
        <v>0</v>
      </c>
      <c r="G338" s="225">
        <f t="shared" si="7"/>
        <v>0</v>
      </c>
    </row>
    <row r="339" spans="1:7" ht="76.5">
      <c r="A339" s="136">
        <v>17</v>
      </c>
      <c r="B339" s="141" t="s">
        <v>2750</v>
      </c>
      <c r="C339" s="1093"/>
      <c r="D339" s="143" t="s">
        <v>11</v>
      </c>
      <c r="E339" s="223">
        <v>220</v>
      </c>
      <c r="F339" s="300">
        <v>0</v>
      </c>
      <c r="G339" s="225">
        <f t="shared" si="7"/>
        <v>0</v>
      </c>
    </row>
    <row r="340" spans="1:7">
      <c r="A340" s="136" t="s">
        <v>431</v>
      </c>
      <c r="B340" s="141"/>
      <c r="C340" s="1093"/>
      <c r="D340" s="143"/>
      <c r="E340" s="223"/>
      <c r="F340" s="300">
        <v>0</v>
      </c>
      <c r="G340" s="225">
        <f t="shared" si="7"/>
        <v>0</v>
      </c>
    </row>
    <row r="341" spans="1:7" ht="76.5">
      <c r="A341" s="136">
        <v>18</v>
      </c>
      <c r="B341" s="171" t="s">
        <v>376</v>
      </c>
      <c r="C341" s="1110"/>
      <c r="D341" s="143" t="s">
        <v>11</v>
      </c>
      <c r="E341" s="223">
        <v>55</v>
      </c>
      <c r="F341" s="300">
        <v>0</v>
      </c>
      <c r="G341" s="225">
        <f t="shared" si="7"/>
        <v>0</v>
      </c>
    </row>
    <row r="342" spans="1:7">
      <c r="A342" s="136"/>
      <c r="B342" s="171"/>
      <c r="C342" s="1110"/>
      <c r="D342" s="143"/>
      <c r="E342" s="223"/>
      <c r="F342" s="300">
        <v>0</v>
      </c>
      <c r="G342" s="225">
        <f t="shared" si="7"/>
        <v>0</v>
      </c>
    </row>
    <row r="343" spans="1:7" ht="63.75">
      <c r="A343" s="136">
        <v>19</v>
      </c>
      <c r="B343" s="172" t="s">
        <v>377</v>
      </c>
      <c r="C343" s="1111"/>
      <c r="D343" s="143" t="s">
        <v>486</v>
      </c>
      <c r="E343" s="223">
        <v>862</v>
      </c>
      <c r="F343" s="300">
        <v>0</v>
      </c>
      <c r="G343" s="225">
        <f t="shared" si="7"/>
        <v>0</v>
      </c>
    </row>
    <row r="344" spans="1:7">
      <c r="A344" s="136"/>
      <c r="B344" s="172"/>
      <c r="C344" s="1111"/>
      <c r="D344" s="143"/>
      <c r="E344" s="223"/>
      <c r="F344" s="300">
        <v>0</v>
      </c>
      <c r="G344" s="225">
        <f>E344*F344</f>
        <v>0</v>
      </c>
    </row>
    <row r="345" spans="1:7" ht="51">
      <c r="A345" s="136">
        <v>20</v>
      </c>
      <c r="B345" s="172" t="s">
        <v>378</v>
      </c>
      <c r="C345" s="1111"/>
      <c r="D345" s="143" t="s">
        <v>11</v>
      </c>
      <c r="E345" s="223">
        <v>4.1100000000000003</v>
      </c>
      <c r="F345" s="300">
        <v>0</v>
      </c>
      <c r="G345" s="225">
        <f t="shared" si="7"/>
        <v>0</v>
      </c>
    </row>
    <row r="346" spans="1:7">
      <c r="A346" s="136"/>
      <c r="B346" s="172"/>
      <c r="C346" s="1111"/>
      <c r="D346" s="143"/>
      <c r="E346" s="223"/>
      <c r="F346" s="300">
        <v>0</v>
      </c>
      <c r="G346" s="225">
        <f t="shared" si="7"/>
        <v>0</v>
      </c>
    </row>
    <row r="347" spans="1:7" ht="38.25">
      <c r="A347" s="136">
        <v>21</v>
      </c>
      <c r="B347" s="172" t="s">
        <v>379</v>
      </c>
      <c r="C347" s="1111"/>
      <c r="D347" s="143" t="s">
        <v>486</v>
      </c>
      <c r="E347" s="223">
        <v>1</v>
      </c>
      <c r="F347" s="300">
        <v>0</v>
      </c>
      <c r="G347" s="225">
        <f t="shared" si="7"/>
        <v>0</v>
      </c>
    </row>
    <row r="348" spans="1:7">
      <c r="A348" s="136"/>
      <c r="B348" s="172"/>
      <c r="C348" s="1111"/>
      <c r="D348" s="143"/>
      <c r="E348" s="223"/>
      <c r="F348" s="300">
        <v>0</v>
      </c>
      <c r="G348" s="225"/>
    </row>
    <row r="349" spans="1:7" ht="76.5">
      <c r="A349" s="136">
        <v>22</v>
      </c>
      <c r="B349" s="172" t="s">
        <v>2806</v>
      </c>
      <c r="C349" s="1111"/>
      <c r="D349" s="143" t="s">
        <v>380</v>
      </c>
      <c r="E349" s="223">
        <v>1</v>
      </c>
      <c r="F349" s="300">
        <v>0</v>
      </c>
      <c r="G349" s="225">
        <f t="shared" ref="G349:G367" si="8">E349*F349</f>
        <v>0</v>
      </c>
    </row>
    <row r="350" spans="1:7">
      <c r="A350" s="136" t="s">
        <v>431</v>
      </c>
      <c r="B350" s="325"/>
      <c r="C350" s="1112"/>
      <c r="D350" s="143"/>
      <c r="E350" s="223"/>
      <c r="F350" s="300">
        <v>0</v>
      </c>
      <c r="G350" s="225">
        <f t="shared" si="8"/>
        <v>0</v>
      </c>
    </row>
    <row r="351" spans="1:7">
      <c r="A351" s="136" t="s">
        <v>431</v>
      </c>
      <c r="B351" s="151" t="s">
        <v>106</v>
      </c>
      <c r="C351" s="1098"/>
      <c r="D351" s="159"/>
      <c r="E351" s="226"/>
      <c r="F351" s="300">
        <v>0</v>
      </c>
      <c r="G351" s="225">
        <f t="shared" si="8"/>
        <v>0</v>
      </c>
    </row>
    <row r="352" spans="1:7" ht="25.5">
      <c r="A352" s="136">
        <v>23</v>
      </c>
      <c r="B352" s="141" t="s">
        <v>119</v>
      </c>
      <c r="C352" s="1093"/>
      <c r="D352" s="159"/>
      <c r="E352" s="226"/>
      <c r="F352" s="300">
        <v>0</v>
      </c>
      <c r="G352" s="225">
        <f t="shared" si="8"/>
        <v>0</v>
      </c>
    </row>
    <row r="353" spans="1:7" ht="14.25">
      <c r="A353" s="165" t="s">
        <v>136</v>
      </c>
      <c r="B353" s="169" t="s">
        <v>120</v>
      </c>
      <c r="C353" s="1108"/>
      <c r="D353" s="143" t="s">
        <v>2</v>
      </c>
      <c r="E353" s="223">
        <v>50</v>
      </c>
      <c r="F353" s="300">
        <v>0</v>
      </c>
      <c r="G353" s="225">
        <f t="shared" si="8"/>
        <v>0</v>
      </c>
    </row>
    <row r="354" spans="1:7" ht="14.25">
      <c r="A354" s="165" t="s">
        <v>137</v>
      </c>
      <c r="B354" s="169" t="s">
        <v>121</v>
      </c>
      <c r="C354" s="1108"/>
      <c r="D354" s="143" t="s">
        <v>2</v>
      </c>
      <c r="E354" s="223">
        <v>20</v>
      </c>
      <c r="F354" s="300">
        <v>0</v>
      </c>
      <c r="G354" s="225">
        <f t="shared" si="8"/>
        <v>0</v>
      </c>
    </row>
    <row r="355" spans="1:7" ht="14.25">
      <c r="A355" s="165" t="s">
        <v>138</v>
      </c>
      <c r="B355" s="169" t="s">
        <v>122</v>
      </c>
      <c r="C355" s="1108"/>
      <c r="D355" s="143" t="s">
        <v>2</v>
      </c>
      <c r="E355" s="223">
        <v>10</v>
      </c>
      <c r="F355" s="300">
        <v>0</v>
      </c>
      <c r="G355" s="225">
        <f t="shared" si="8"/>
        <v>0</v>
      </c>
    </row>
    <row r="356" spans="1:7">
      <c r="A356" s="136" t="s">
        <v>431</v>
      </c>
      <c r="B356" s="141"/>
      <c r="C356" s="1093"/>
      <c r="D356" s="159"/>
      <c r="E356" s="226"/>
      <c r="F356" s="300">
        <v>0</v>
      </c>
      <c r="G356" s="225">
        <f t="shared" si="8"/>
        <v>0</v>
      </c>
    </row>
    <row r="357" spans="1:7">
      <c r="A357" s="136">
        <v>24</v>
      </c>
      <c r="B357" s="141" t="s">
        <v>123</v>
      </c>
      <c r="C357" s="1093"/>
      <c r="D357" s="159"/>
      <c r="E357" s="226"/>
      <c r="F357" s="300">
        <v>0</v>
      </c>
      <c r="G357" s="225">
        <f t="shared" si="8"/>
        <v>0</v>
      </c>
    </row>
    <row r="358" spans="1:7" ht="14.25">
      <c r="A358" s="165" t="s">
        <v>136</v>
      </c>
      <c r="B358" s="169" t="s">
        <v>124</v>
      </c>
      <c r="C358" s="1108"/>
      <c r="D358" s="143" t="s">
        <v>13</v>
      </c>
      <c r="E358" s="223">
        <v>100</v>
      </c>
      <c r="F358" s="300">
        <v>0</v>
      </c>
      <c r="G358" s="225">
        <f t="shared" si="8"/>
        <v>0</v>
      </c>
    </row>
    <row r="359" spans="1:7" ht="14.25">
      <c r="A359" s="165" t="s">
        <v>137</v>
      </c>
      <c r="B359" s="169" t="s">
        <v>125</v>
      </c>
      <c r="C359" s="1108"/>
      <c r="D359" s="143" t="s">
        <v>13</v>
      </c>
      <c r="E359" s="226">
        <v>100</v>
      </c>
      <c r="F359" s="300">
        <v>0</v>
      </c>
      <c r="G359" s="225">
        <f t="shared" si="8"/>
        <v>0</v>
      </c>
    </row>
    <row r="360" spans="1:7" ht="14.25">
      <c r="A360" s="165" t="s">
        <v>138</v>
      </c>
      <c r="B360" s="169" t="s">
        <v>126</v>
      </c>
      <c r="C360" s="1108"/>
      <c r="D360" s="143" t="s">
        <v>13</v>
      </c>
      <c r="E360" s="226">
        <v>100</v>
      </c>
      <c r="F360" s="300">
        <v>0</v>
      </c>
      <c r="G360" s="225">
        <f t="shared" si="8"/>
        <v>0</v>
      </c>
    </row>
    <row r="361" spans="1:7">
      <c r="A361" s="136" t="s">
        <v>431</v>
      </c>
      <c r="B361" s="169"/>
      <c r="C361" s="1108"/>
      <c r="D361" s="143"/>
      <c r="E361" s="226"/>
      <c r="F361" s="300">
        <v>0</v>
      </c>
      <c r="G361" s="225">
        <f t="shared" si="8"/>
        <v>0</v>
      </c>
    </row>
    <row r="362" spans="1:7" ht="25.5">
      <c r="A362" s="136">
        <v>25</v>
      </c>
      <c r="B362" s="141" t="s">
        <v>107</v>
      </c>
      <c r="C362" s="1093"/>
      <c r="D362" s="159" t="s">
        <v>46</v>
      </c>
      <c r="E362" s="226">
        <v>100</v>
      </c>
      <c r="F362" s="300">
        <v>0</v>
      </c>
      <c r="G362" s="225">
        <f t="shared" si="8"/>
        <v>0</v>
      </c>
    </row>
    <row r="363" spans="1:7">
      <c r="A363" s="136" t="s">
        <v>431</v>
      </c>
      <c r="B363" s="141"/>
      <c r="C363" s="1093"/>
      <c r="D363" s="159"/>
      <c r="E363" s="226"/>
      <c r="F363" s="300">
        <v>0</v>
      </c>
      <c r="G363" s="225">
        <f t="shared" si="8"/>
        <v>0</v>
      </c>
    </row>
    <row r="364" spans="1:7" ht="25.5">
      <c r="A364" s="136">
        <v>26</v>
      </c>
      <c r="B364" s="141" t="s">
        <v>108</v>
      </c>
      <c r="C364" s="1093"/>
      <c r="D364" s="143" t="s">
        <v>486</v>
      </c>
      <c r="E364" s="226">
        <v>3860</v>
      </c>
      <c r="F364" s="300">
        <v>0</v>
      </c>
      <c r="G364" s="225">
        <f t="shared" si="8"/>
        <v>0</v>
      </c>
    </row>
    <row r="365" spans="1:7">
      <c r="A365" s="136"/>
      <c r="B365" s="141"/>
      <c r="C365" s="1093"/>
      <c r="D365" s="143"/>
      <c r="E365" s="226"/>
      <c r="F365" s="300">
        <v>0</v>
      </c>
      <c r="G365" s="225">
        <f t="shared" si="8"/>
        <v>0</v>
      </c>
    </row>
    <row r="366" spans="1:7">
      <c r="A366" s="136">
        <v>27</v>
      </c>
      <c r="B366" s="141" t="s">
        <v>381</v>
      </c>
      <c r="C366" s="1093"/>
      <c r="D366" s="143" t="s">
        <v>486</v>
      </c>
      <c r="E366" s="226">
        <v>3860</v>
      </c>
      <c r="F366" s="300">
        <v>0</v>
      </c>
      <c r="G366" s="225">
        <f t="shared" si="8"/>
        <v>0</v>
      </c>
    </row>
    <row r="367" spans="1:7">
      <c r="A367" s="136" t="s">
        <v>431</v>
      </c>
      <c r="B367" s="141"/>
      <c r="C367" s="1093"/>
      <c r="D367" s="159"/>
      <c r="E367" s="226"/>
      <c r="F367" s="300">
        <v>0</v>
      </c>
      <c r="G367" s="225">
        <f t="shared" si="8"/>
        <v>0</v>
      </c>
    </row>
    <row r="368" spans="1:7" ht="39.75" customHeight="1">
      <c r="A368" s="136">
        <v>28</v>
      </c>
      <c r="B368" s="141" t="s">
        <v>4204</v>
      </c>
      <c r="C368" s="1093"/>
      <c r="D368" s="143" t="s">
        <v>380</v>
      </c>
      <c r="E368" s="226">
        <v>1</v>
      </c>
      <c r="F368" s="305">
        <v>0</v>
      </c>
      <c r="G368" s="306">
        <f>+SUM(E368*F368)</f>
        <v>0</v>
      </c>
    </row>
    <row r="369" spans="1:7">
      <c r="A369" s="173" t="s">
        <v>431</v>
      </c>
      <c r="B369" s="174"/>
      <c r="C369" s="1113"/>
      <c r="D369" s="175"/>
      <c r="E369" s="311"/>
      <c r="F369" s="312">
        <v>0</v>
      </c>
      <c r="G369" s="268"/>
    </row>
    <row r="370" spans="1:7" s="8" customFormat="1" ht="13.5" thickBot="1">
      <c r="A370" s="56">
        <v>351</v>
      </c>
      <c r="B370" s="57" t="s">
        <v>2749</v>
      </c>
      <c r="C370" s="1114"/>
      <c r="D370" s="59"/>
      <c r="E370" s="228"/>
      <c r="F370" s="313">
        <v>0</v>
      </c>
      <c r="G370" s="1553">
        <f>SUM(G307:G369)</f>
        <v>0</v>
      </c>
    </row>
    <row r="371" spans="1:7" s="8" customFormat="1" ht="13.5" thickTop="1">
      <c r="A371" s="71"/>
      <c r="B371" s="51"/>
      <c r="C371" s="1115"/>
      <c r="D371" s="53"/>
      <c r="E371" s="52"/>
      <c r="F371" s="65">
        <v>0</v>
      </c>
      <c r="G371" s="73"/>
    </row>
    <row r="372" spans="1:7">
      <c r="A372" s="75"/>
      <c r="B372" s="35"/>
      <c r="C372" s="1116"/>
      <c r="D372" s="66"/>
      <c r="E372" s="52"/>
      <c r="F372" s="73">
        <v>0</v>
      </c>
    </row>
    <row r="373" spans="1:7">
      <c r="A373" s="38"/>
      <c r="B373" s="38"/>
      <c r="C373" s="1117"/>
      <c r="D373" s="36"/>
      <c r="F373" s="55"/>
      <c r="G373" s="55"/>
    </row>
    <row r="374" spans="1:7">
      <c r="A374" s="38"/>
      <c r="B374" s="35"/>
      <c r="C374" s="1116"/>
      <c r="E374" s="52"/>
      <c r="F374" s="55"/>
      <c r="G374" s="55"/>
    </row>
    <row r="375" spans="1:7" s="8" customFormat="1">
      <c r="A375" s="71"/>
      <c r="B375" s="51"/>
      <c r="C375" s="1115"/>
      <c r="D375" s="53"/>
      <c r="E375" s="52"/>
      <c r="F375" s="65"/>
      <c r="G375" s="72"/>
    </row>
    <row r="376" spans="1:7">
      <c r="B376" s="51"/>
      <c r="C376" s="1115"/>
      <c r="E376" s="52"/>
      <c r="F376" s="65"/>
    </row>
    <row r="377" spans="1:7">
      <c r="B377" s="67"/>
      <c r="C377" s="1118"/>
      <c r="D377" s="69"/>
      <c r="E377" s="68"/>
      <c r="F377" s="70"/>
    </row>
    <row r="378" spans="1:7">
      <c r="A378" s="40"/>
      <c r="B378" s="51"/>
      <c r="C378" s="1115"/>
      <c r="D378" s="64"/>
      <c r="E378" s="37"/>
      <c r="F378" s="65"/>
      <c r="G378" s="65"/>
    </row>
    <row r="379" spans="1:7">
      <c r="A379" s="38"/>
      <c r="B379" s="35"/>
      <c r="C379" s="1116"/>
      <c r="E379" s="52"/>
      <c r="F379" s="55"/>
      <c r="G379" s="55"/>
    </row>
    <row r="380" spans="1:7">
      <c r="A380" s="38"/>
      <c r="B380" s="51"/>
      <c r="C380" s="1115"/>
      <c r="E380" s="52"/>
      <c r="F380" s="55"/>
      <c r="G380" s="55"/>
    </row>
    <row r="381" spans="1:7">
      <c r="A381" s="38"/>
      <c r="B381" s="38"/>
      <c r="C381" s="1117"/>
      <c r="E381" s="52"/>
      <c r="F381" s="77"/>
      <c r="G381" s="55"/>
    </row>
    <row r="382" spans="1:7">
      <c r="A382" s="38"/>
      <c r="B382" s="38"/>
      <c r="C382" s="1117"/>
      <c r="E382" s="52"/>
      <c r="F382" s="77"/>
      <c r="G382" s="55"/>
    </row>
    <row r="383" spans="1:7">
      <c r="A383" s="38"/>
      <c r="B383" s="38"/>
      <c r="C383" s="1117"/>
      <c r="E383" s="52"/>
      <c r="F383" s="77"/>
      <c r="G383" s="55"/>
    </row>
    <row r="384" spans="1:7">
      <c r="A384" s="38"/>
      <c r="B384" s="38"/>
      <c r="C384" s="1117"/>
      <c r="E384" s="52"/>
      <c r="F384" s="77"/>
      <c r="G384" s="55"/>
    </row>
    <row r="385" spans="1:7">
      <c r="A385" s="38"/>
      <c r="B385" s="38"/>
      <c r="C385" s="1117"/>
      <c r="E385" s="52"/>
      <c r="F385" s="77"/>
      <c r="G385" s="55"/>
    </row>
    <row r="386" spans="1:7">
      <c r="A386" s="38"/>
      <c r="B386" s="38"/>
      <c r="C386" s="1117"/>
      <c r="E386" s="52"/>
      <c r="F386" s="77"/>
      <c r="G386" s="55"/>
    </row>
    <row r="387" spans="1:7">
      <c r="A387" s="38"/>
      <c r="B387" s="38"/>
      <c r="C387" s="1117"/>
      <c r="E387" s="52"/>
      <c r="F387" s="77"/>
      <c r="G387" s="55"/>
    </row>
    <row r="388" spans="1:7">
      <c r="A388" s="38"/>
      <c r="B388" s="38"/>
      <c r="C388" s="1117"/>
      <c r="E388" s="52"/>
      <c r="F388" s="77"/>
      <c r="G388" s="55"/>
    </row>
    <row r="389" spans="1:7">
      <c r="A389" s="38"/>
      <c r="B389" s="51"/>
      <c r="C389" s="1115"/>
      <c r="E389" s="52"/>
      <c r="F389" s="55"/>
      <c r="G389" s="55"/>
    </row>
    <row r="390" spans="1:7">
      <c r="A390" s="38"/>
      <c r="B390" s="38"/>
      <c r="C390" s="1117"/>
      <c r="E390" s="52"/>
      <c r="F390" s="55"/>
      <c r="G390" s="55"/>
    </row>
    <row r="391" spans="1:7">
      <c r="A391" s="38"/>
      <c r="B391" s="35"/>
      <c r="C391" s="1116"/>
      <c r="E391" s="52"/>
      <c r="F391" s="55"/>
      <c r="G391" s="55"/>
    </row>
    <row r="392" spans="1:7" s="8" customFormat="1">
      <c r="A392" s="71"/>
      <c r="B392" s="51"/>
      <c r="C392" s="1115"/>
      <c r="D392" s="53"/>
      <c r="E392" s="52"/>
      <c r="F392" s="65"/>
      <c r="G392" s="72"/>
    </row>
    <row r="393" spans="1:7">
      <c r="B393" s="51"/>
      <c r="C393" s="1115"/>
      <c r="E393" s="52"/>
      <c r="F393" s="65"/>
    </row>
    <row r="394" spans="1:7">
      <c r="B394" s="35"/>
      <c r="C394" s="1116"/>
      <c r="E394" s="52"/>
    </row>
    <row r="395" spans="1:7">
      <c r="A395" s="40"/>
      <c r="B395" s="51"/>
      <c r="C395" s="1115"/>
      <c r="D395" s="64"/>
      <c r="E395" s="37"/>
      <c r="F395" s="65"/>
      <c r="G395" s="65"/>
    </row>
    <row r="396" spans="1:7">
      <c r="A396" s="38"/>
      <c r="B396" s="35"/>
      <c r="C396" s="1116"/>
      <c r="E396" s="52"/>
      <c r="G396" s="55"/>
    </row>
    <row r="397" spans="1:7">
      <c r="A397" s="38"/>
      <c r="B397" s="38"/>
      <c r="C397" s="1117"/>
      <c r="E397" s="52"/>
      <c r="F397" s="77"/>
      <c r="G397" s="55"/>
    </row>
    <row r="398" spans="1:7">
      <c r="A398" s="38"/>
      <c r="B398" s="35"/>
      <c r="C398" s="1116"/>
      <c r="E398" s="52"/>
      <c r="G398" s="55"/>
    </row>
    <row r="399" spans="1:7" s="8" customFormat="1">
      <c r="A399" s="71"/>
      <c r="B399" s="51"/>
      <c r="C399" s="1115"/>
      <c r="D399" s="53"/>
      <c r="E399" s="52"/>
      <c r="F399" s="65"/>
      <c r="G399" s="72"/>
    </row>
    <row r="400" spans="1:7">
      <c r="B400" s="35"/>
      <c r="C400" s="1116"/>
      <c r="E400" s="52"/>
    </row>
  </sheetData>
  <sheetProtection algorithmName="SHA-512" hashValue="yTmvHT/Qp2PEK5YL6QZK3U1tTaMVGHW7xrs2mGJD1iulSRhLloxXj8zj4LEZW43jPKDIPs7/gE0SD2+DSQgO7Q==" saltValue="9/VU/Iyv7XiRKMGYthCfZw==" spinCount="100000" sheet="1" objects="1" scenarios="1"/>
  <protectedRanges>
    <protectedRange sqref="G392:G395 G22:G23 F12:G12 F14:G14 F402:G64955 G399:G401 F28 G375:G378 F26:G27 F44:G44 F45 F24:G24" name="Obseg5_11"/>
    <protectedRange sqref="F24:G24" name="Range1"/>
    <protectedRange sqref="F12:G12" name="Range1_8_2_2_1_1_1_1"/>
    <protectedRange sqref="G21" name="Obseg5_4_1_3"/>
    <protectedRange sqref="F175:F178 F172 G175 F29:F41" name="Obseg5_2_3"/>
    <protectedRange sqref="G379:G391 G396:G398 G373:G374 G28:G41 G174 G199 G369:G371 G172 G302 G244 G45:G170 G201:G242 G248:G300 G306:G367 G176:G179 G181:G197 G246" name="Obseg5_4_2"/>
    <protectedRange sqref="F200:F201 G200" name="Obseg5_6_2"/>
    <protectedRange sqref="F13:G13 F25:G25" name="Obseg5_14"/>
    <protectedRange sqref="F302 G247" name="Obseg5_6"/>
    <protectedRange sqref="F305:G305" name="Obseg5_10"/>
    <protectedRange sqref="G368 G171 G301 G243" name="Obseg5_3_1_2"/>
    <protectedRange sqref="F15:F20" name="Obseg5_11_3"/>
    <protectedRange sqref="F370:F371 G245 F198:F199 F303:G304 F173:F174 G173 G198 F42:G43" name="Obseg5_12_1_8_1"/>
    <protectedRange sqref="F46:F169" name="Obseg5_11_1"/>
    <protectedRange sqref="F170" name="Obseg5_3_1_2_2"/>
    <protectedRange sqref="F202:F244 F248:F299 F246" name="Obseg5_6_2_1"/>
    <protectedRange sqref="F306" name="Obseg5_2_6_1_1"/>
    <protectedRange sqref="F307:F366" name="Obseg5_3_1_2_4"/>
    <protectedRange sqref="F374 F378 F389:F391" name="Obseg5_11_2"/>
    <protectedRange sqref="F400 F398 F395" name="Obseg5_11_1_1_1"/>
    <protectedRange sqref="F396" name="Obseg5_5_1_2_1_1"/>
    <protectedRange sqref="F399" name="Obseg5_12_1_16"/>
    <protectedRange sqref="F397" name="Obseg5_3_1_2_2_2"/>
    <protectedRange sqref="F373" name="Obseg5_5_1_2_2"/>
    <protectedRange sqref="F195 F181" name="Obseg5_3_1_1"/>
    <protectedRange sqref="F367" name="Obseg5_3_1_2_8"/>
    <protectedRange sqref="F368 F171 F196 F301" name="Obseg5_3_1_2_2_1_2"/>
    <protectedRange sqref="G372" name="Obseg5_4_2_4_2_1"/>
    <protectedRange sqref="G180" name="Obseg5_4_2_1"/>
    <protectedRange sqref="F180" name="Obseg5_3_1_1_1"/>
  </protectedRanges>
  <mergeCells count="1">
    <mergeCell ref="F9:G9"/>
  </mergeCells>
  <conditionalFormatting sqref="A361:A362 A306:A352 A373:A374 A45:A170 A201:A238 A172 A240 A244 A197 A302 A176:A179 A248:A300 A181:A195 A28:A41">
    <cfRule type="expression" dxfId="65" priority="18">
      <formula>A28="x"</formula>
    </cfRule>
  </conditionalFormatting>
  <conditionalFormatting sqref="A356:A357 A363:A369">
    <cfRule type="expression" dxfId="64" priority="17">
      <formula>A356="x"</formula>
    </cfRule>
  </conditionalFormatting>
  <conditionalFormatting sqref="A379:A391">
    <cfRule type="expression" dxfId="63" priority="16">
      <formula>A379="x"</formula>
    </cfRule>
  </conditionalFormatting>
  <conditionalFormatting sqref="A396:A398">
    <cfRule type="expression" dxfId="62" priority="15">
      <formula>A396="x"</formula>
    </cfRule>
  </conditionalFormatting>
  <conditionalFormatting sqref="A353:A355">
    <cfRule type="expression" dxfId="61" priority="14">
      <formula>A353="x"</formula>
    </cfRule>
  </conditionalFormatting>
  <conditionalFormatting sqref="A358:A360">
    <cfRule type="expression" dxfId="60" priority="13">
      <formula>A358="x"</formula>
    </cfRule>
  </conditionalFormatting>
  <conditionalFormatting sqref="A171">
    <cfRule type="expression" dxfId="59" priority="12">
      <formula>A171="x"</formula>
    </cfRule>
  </conditionalFormatting>
  <conditionalFormatting sqref="A241:A242">
    <cfRule type="expression" dxfId="58" priority="10">
      <formula>A241="x"</formula>
    </cfRule>
  </conditionalFormatting>
  <conditionalFormatting sqref="A239">
    <cfRule type="expression" dxfId="57" priority="11">
      <formula>A239="x"</formula>
    </cfRule>
  </conditionalFormatting>
  <conditionalFormatting sqref="A196">
    <cfRule type="expression" dxfId="56" priority="9">
      <formula>A196="x"</formula>
    </cfRule>
  </conditionalFormatting>
  <conditionalFormatting sqref="A301">
    <cfRule type="expression" dxfId="55" priority="8">
      <formula>A301="x"</formula>
    </cfRule>
  </conditionalFormatting>
  <conditionalFormatting sqref="A243">
    <cfRule type="expression" dxfId="54" priority="7">
      <formula>A243="x"</formula>
    </cfRule>
  </conditionalFormatting>
  <conditionalFormatting sqref="A180">
    <cfRule type="expression" dxfId="53" priority="1">
      <formula>A180="x"</formula>
    </cfRule>
  </conditionalFormatting>
  <pageMargins left="0.70866141732283472" right="0.19685039370078741" top="0.59055118110236227" bottom="0.59055118110236227" header="0.27559055118110237" footer="0.27559055118110237"/>
  <pageSetup paperSize="9" scale="78" fitToHeight="99" orientation="portrait" r:id="rId1"/>
  <rowBreaks count="7" manualBreakCount="7">
    <brk id="42" max="6" man="1"/>
    <brk id="82" max="6" man="1"/>
    <brk id="173" max="6" man="1"/>
    <brk id="198" max="6" man="1"/>
    <brk id="268" max="6" man="1"/>
    <brk id="313" max="6" man="1"/>
    <brk id="343"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9">
    <tabColor rgb="FFFFFF00"/>
    <pageSetUpPr fitToPage="1"/>
  </sheetPr>
  <dimension ref="A1:G975"/>
  <sheetViews>
    <sheetView showZeros="0" view="pageBreakPreview" zoomScale="130" zoomScaleNormal="100" zoomScaleSheetLayoutView="130" workbookViewId="0">
      <selection activeCell="F9" sqref="F9:G9"/>
    </sheetView>
  </sheetViews>
  <sheetFormatPr defaultColWidth="9.140625" defaultRowHeight="12.75"/>
  <cols>
    <col min="1" max="1" width="4.7109375" style="94" customWidth="1"/>
    <col min="2" max="2" width="50.7109375" style="74" customWidth="1"/>
    <col min="3" max="3" width="11.7109375" style="74" customWidth="1"/>
    <col min="4" max="4" width="6.7109375" style="66" customWidth="1"/>
    <col min="5" max="5" width="9.28515625" style="92" customWidth="1"/>
    <col min="6" max="6" width="12.7109375" style="73" customWidth="1"/>
    <col min="7" max="7" width="14.7109375" style="93" customWidth="1"/>
    <col min="8" max="16384" width="9.140625" style="3"/>
  </cols>
  <sheetData>
    <row r="1" spans="1:7" s="318" customFormat="1">
      <c r="E1" s="319"/>
    </row>
    <row r="2" spans="1:7" s="318" customFormat="1">
      <c r="E2" s="319"/>
    </row>
    <row r="3" spans="1:7" s="318" customFormat="1">
      <c r="E3" s="319"/>
    </row>
    <row r="4" spans="1:7" s="318" customFormat="1">
      <c r="E4" s="319"/>
    </row>
    <row r="5" spans="1:7" s="318" customFormat="1">
      <c r="E5" s="319"/>
    </row>
    <row r="6" spans="1:7" s="318" customFormat="1">
      <c r="E6" s="319"/>
    </row>
    <row r="7" spans="1:7" s="318" customFormat="1">
      <c r="E7" s="319"/>
    </row>
    <row r="8" spans="1:7" s="318" customFormat="1">
      <c r="E8" s="319"/>
    </row>
    <row r="9" spans="1:7" s="318" customFormat="1" ht="15" customHeight="1">
      <c r="E9" s="319"/>
      <c r="F9" s="1568" t="s">
        <v>4232</v>
      </c>
      <c r="G9" s="1568"/>
    </row>
    <row r="10" spans="1:7" s="318" customFormat="1" ht="14.25">
      <c r="E10" s="319"/>
      <c r="G10" s="1370"/>
    </row>
    <row r="11" spans="1:7" s="318" customFormat="1" ht="53.25" customHeight="1">
      <c r="A11" s="297" t="s">
        <v>3564</v>
      </c>
      <c r="B11" s="297" t="s">
        <v>3565</v>
      </c>
      <c r="C11" s="297" t="s">
        <v>4070</v>
      </c>
      <c r="D11" s="320" t="s">
        <v>3567</v>
      </c>
      <c r="E11" s="321" t="s">
        <v>3566</v>
      </c>
      <c r="F11" s="322" t="s">
        <v>3568</v>
      </c>
      <c r="G11" s="322" t="s">
        <v>3575</v>
      </c>
    </row>
    <row r="12" spans="1:7">
      <c r="A12" s="78"/>
      <c r="B12" s="46"/>
      <c r="C12" s="46"/>
      <c r="D12" s="38"/>
      <c r="E12" s="47"/>
      <c r="F12" s="48"/>
      <c r="G12" s="48"/>
    </row>
    <row r="13" spans="1:7" s="5" customFormat="1">
      <c r="A13" s="326" t="s">
        <v>7</v>
      </c>
      <c r="B13" s="327" t="s">
        <v>4</v>
      </c>
      <c r="C13" s="327"/>
      <c r="D13" s="95"/>
      <c r="E13" s="127"/>
      <c r="F13" s="328"/>
      <c r="G13" s="329"/>
    </row>
    <row r="14" spans="1:7" s="4" customFormat="1">
      <c r="A14" s="79"/>
      <c r="B14" s="49"/>
      <c r="C14" s="49"/>
      <c r="D14" s="41"/>
      <c r="E14" s="80"/>
      <c r="F14" s="73"/>
      <c r="G14" s="50"/>
    </row>
    <row r="15" spans="1:7" s="8" customFormat="1">
      <c r="A15" s="81" t="s">
        <v>418</v>
      </c>
      <c r="B15" s="35" t="s">
        <v>14</v>
      </c>
      <c r="C15" s="35"/>
      <c r="D15" s="66"/>
      <c r="E15" s="52"/>
      <c r="F15" s="330"/>
      <c r="G15" s="82">
        <f>G49</f>
        <v>0</v>
      </c>
    </row>
    <row r="16" spans="1:7" s="8" customFormat="1">
      <c r="A16" s="81" t="s">
        <v>419</v>
      </c>
      <c r="B16" s="35" t="s">
        <v>22</v>
      </c>
      <c r="C16" s="35"/>
      <c r="D16" s="66"/>
      <c r="E16" s="52"/>
      <c r="F16" s="330"/>
      <c r="G16" s="82">
        <f>+G100</f>
        <v>0</v>
      </c>
    </row>
    <row r="17" spans="1:7" s="8" customFormat="1">
      <c r="A17" s="81" t="s">
        <v>420</v>
      </c>
      <c r="B17" s="35" t="s">
        <v>61</v>
      </c>
      <c r="C17" s="35"/>
      <c r="D17" s="66"/>
      <c r="E17" s="52"/>
      <c r="F17" s="330"/>
      <c r="G17" s="82">
        <f>+G143</f>
        <v>0</v>
      </c>
    </row>
    <row r="18" spans="1:7" s="8" customFormat="1">
      <c r="A18" s="81" t="s">
        <v>421</v>
      </c>
      <c r="B18" s="35" t="s">
        <v>62</v>
      </c>
      <c r="C18" s="35"/>
      <c r="D18" s="66"/>
      <c r="E18" s="52"/>
      <c r="F18" s="330"/>
      <c r="G18" s="82">
        <f>+G676</f>
        <v>0</v>
      </c>
    </row>
    <row r="19" spans="1:7" s="8" customFormat="1">
      <c r="A19" s="81" t="s">
        <v>246</v>
      </c>
      <c r="B19" s="35" t="s">
        <v>261</v>
      </c>
      <c r="C19" s="35"/>
      <c r="D19" s="66"/>
      <c r="E19" s="52"/>
      <c r="F19" s="330"/>
      <c r="G19" s="82">
        <f>+G688</f>
        <v>0</v>
      </c>
    </row>
    <row r="20" spans="1:7" s="8" customFormat="1">
      <c r="A20" s="81" t="s">
        <v>422</v>
      </c>
      <c r="B20" s="35" t="s">
        <v>63</v>
      </c>
      <c r="C20" s="35"/>
      <c r="D20" s="66"/>
      <c r="E20" s="52"/>
      <c r="F20" s="330"/>
      <c r="G20" s="82">
        <f>+G753</f>
        <v>0</v>
      </c>
    </row>
    <row r="21" spans="1:7" s="8" customFormat="1">
      <c r="A21" s="81" t="s">
        <v>423</v>
      </c>
      <c r="B21" s="35" t="s">
        <v>228</v>
      </c>
      <c r="C21" s="35"/>
      <c r="D21" s="66"/>
      <c r="E21" s="52"/>
      <c r="F21" s="330"/>
      <c r="G21" s="82">
        <f>+G784</f>
        <v>0</v>
      </c>
    </row>
    <row r="22" spans="1:7" s="8" customFormat="1">
      <c r="A22" s="81" t="s">
        <v>424</v>
      </c>
      <c r="B22" s="35" t="s">
        <v>66</v>
      </c>
      <c r="C22" s="35"/>
      <c r="D22" s="66"/>
      <c r="E22" s="52"/>
      <c r="F22" s="330"/>
      <c r="G22" s="82">
        <f>+G807</f>
        <v>0</v>
      </c>
    </row>
    <row r="23" spans="1:7" s="8" customFormat="1">
      <c r="A23" s="81" t="s">
        <v>425</v>
      </c>
      <c r="B23" s="35" t="s">
        <v>212</v>
      </c>
      <c r="C23" s="35"/>
      <c r="D23" s="66"/>
      <c r="E23" s="52"/>
      <c r="F23" s="330"/>
      <c r="G23" s="82">
        <f>+G839</f>
        <v>0</v>
      </c>
    </row>
    <row r="24" spans="1:7" s="8" customFormat="1">
      <c r="A24" s="81" t="s">
        <v>426</v>
      </c>
      <c r="B24" s="35" t="s">
        <v>65</v>
      </c>
      <c r="C24" s="35"/>
      <c r="D24" s="66"/>
      <c r="E24" s="52"/>
      <c r="F24" s="330"/>
      <c r="G24" s="82">
        <f>+G867</f>
        <v>0</v>
      </c>
    </row>
    <row r="25" spans="1:7" s="8" customFormat="1">
      <c r="A25" s="81" t="s">
        <v>427</v>
      </c>
      <c r="B25" s="35" t="s">
        <v>21</v>
      </c>
      <c r="C25" s="35"/>
      <c r="D25" s="66"/>
      <c r="E25" s="52"/>
      <c r="F25" s="330"/>
      <c r="G25" s="82">
        <f>+G889</f>
        <v>0</v>
      </c>
    </row>
    <row r="26" spans="1:7" s="8" customFormat="1">
      <c r="A26" s="81" t="s">
        <v>428</v>
      </c>
      <c r="B26" s="35" t="s">
        <v>17</v>
      </c>
      <c r="C26" s="35"/>
      <c r="D26" s="66"/>
      <c r="E26" s="52"/>
      <c r="F26" s="330"/>
      <c r="G26" s="82">
        <f>+G925</f>
        <v>0</v>
      </c>
    </row>
    <row r="27" spans="1:7" s="8" customFormat="1">
      <c r="A27" s="81" t="s">
        <v>429</v>
      </c>
      <c r="B27" s="35" t="s">
        <v>20</v>
      </c>
      <c r="C27" s="35"/>
      <c r="D27" s="66"/>
      <c r="E27" s="52"/>
      <c r="F27" s="330"/>
      <c r="G27" s="82">
        <f>+G931</f>
        <v>0</v>
      </c>
    </row>
    <row r="28" spans="1:7" s="8" customFormat="1">
      <c r="A28" s="81" t="s">
        <v>430</v>
      </c>
      <c r="B28" s="35" t="s">
        <v>19</v>
      </c>
      <c r="C28" s="35"/>
      <c r="D28" s="66"/>
      <c r="E28" s="52"/>
      <c r="F28" s="330"/>
      <c r="G28" s="82">
        <f>+G940</f>
        <v>0</v>
      </c>
    </row>
    <row r="29" spans="1:7">
      <c r="A29" s="81"/>
      <c r="B29" s="35"/>
      <c r="C29" s="35"/>
      <c r="E29" s="52"/>
      <c r="F29" s="55"/>
      <c r="G29" s="54"/>
    </row>
    <row r="30" spans="1:7" s="8" customFormat="1" ht="13.5" thickBot="1">
      <c r="A30" s="83"/>
      <c r="B30" s="57" t="s">
        <v>8</v>
      </c>
      <c r="C30" s="57"/>
      <c r="D30" s="84"/>
      <c r="E30" s="58"/>
      <c r="F30" s="331"/>
      <c r="G30" s="85">
        <f>SUM(G15:G29)</f>
        <v>0</v>
      </c>
    </row>
    <row r="31" spans="1:7" ht="14.25" thickTop="1" thickBot="1">
      <c r="A31" s="86"/>
      <c r="B31" s="87"/>
      <c r="C31" s="87"/>
      <c r="D31" s="89"/>
      <c r="E31" s="88"/>
      <c r="F31" s="90"/>
      <c r="G31" s="90">
        <v>0</v>
      </c>
    </row>
    <row r="32" spans="1:7" s="5" customFormat="1" ht="13.5" thickTop="1">
      <c r="A32" s="326" t="s">
        <v>7</v>
      </c>
      <c r="B32" s="327" t="s">
        <v>41</v>
      </c>
      <c r="C32" s="327"/>
      <c r="D32" s="95"/>
      <c r="E32" s="127"/>
      <c r="F32" s="328"/>
      <c r="G32" s="329"/>
    </row>
    <row r="33" spans="1:7">
      <c r="A33" s="91"/>
      <c r="B33" s="61"/>
      <c r="C33" s="61"/>
      <c r="D33" s="60"/>
      <c r="E33" s="62"/>
      <c r="F33" s="63"/>
      <c r="G33" s="63"/>
    </row>
    <row r="34" spans="1:7" s="5" customFormat="1">
      <c r="A34" s="181" t="s">
        <v>418</v>
      </c>
      <c r="B34" s="178" t="s">
        <v>14</v>
      </c>
      <c r="C34" s="127"/>
      <c r="D34" s="95"/>
      <c r="E34" s="179"/>
      <c r="F34" s="328"/>
      <c r="G34" s="180"/>
    </row>
    <row r="35" spans="1:7">
      <c r="A35" s="136" t="s">
        <v>431</v>
      </c>
      <c r="B35" s="141"/>
      <c r="C35" s="1093"/>
      <c r="D35" s="163"/>
      <c r="E35" s="182"/>
      <c r="F35" s="160"/>
      <c r="G35" s="144">
        <f t="shared" ref="G35:G48" si="0">E35*F35</f>
        <v>0</v>
      </c>
    </row>
    <row r="36" spans="1:7">
      <c r="A36" s="136" t="s">
        <v>431</v>
      </c>
      <c r="B36" s="151" t="s">
        <v>27</v>
      </c>
      <c r="C36" s="1098"/>
      <c r="D36" s="136"/>
      <c r="E36" s="142"/>
      <c r="F36" s="160"/>
      <c r="G36" s="144">
        <f t="shared" si="0"/>
        <v>0</v>
      </c>
    </row>
    <row r="37" spans="1:7">
      <c r="A37" s="136" t="s">
        <v>431</v>
      </c>
      <c r="B37" s="151"/>
      <c r="C37" s="1098"/>
      <c r="D37" s="136"/>
      <c r="E37" s="142"/>
      <c r="F37" s="160"/>
      <c r="G37" s="144">
        <f t="shared" si="0"/>
        <v>0</v>
      </c>
    </row>
    <row r="38" spans="1:7">
      <c r="A38" s="136" t="s">
        <v>431</v>
      </c>
      <c r="B38" s="164" t="s">
        <v>31</v>
      </c>
      <c r="C38" s="1102"/>
      <c r="D38" s="136"/>
      <c r="E38" s="142"/>
      <c r="F38" s="160"/>
      <c r="G38" s="144">
        <f t="shared" si="0"/>
        <v>0</v>
      </c>
    </row>
    <row r="39" spans="1:7" ht="51">
      <c r="A39" s="136" t="s">
        <v>431</v>
      </c>
      <c r="B39" s="141" t="s">
        <v>127</v>
      </c>
      <c r="C39" s="1093"/>
      <c r="D39" s="136"/>
      <c r="E39" s="136"/>
      <c r="F39" s="144"/>
      <c r="G39" s="144">
        <f t="shared" si="0"/>
        <v>0</v>
      </c>
    </row>
    <row r="40" spans="1:7">
      <c r="A40" s="136" t="s">
        <v>431</v>
      </c>
      <c r="B40" s="141"/>
      <c r="C40" s="1093"/>
      <c r="D40" s="136"/>
      <c r="E40" s="136"/>
      <c r="F40" s="144"/>
      <c r="G40" s="144">
        <f t="shared" si="0"/>
        <v>0</v>
      </c>
    </row>
    <row r="41" spans="1:7" ht="211.5" customHeight="1">
      <c r="A41" s="136">
        <v>1</v>
      </c>
      <c r="B41" s="141" t="s">
        <v>405</v>
      </c>
      <c r="C41" s="1093"/>
      <c r="D41" s="159" t="s">
        <v>11</v>
      </c>
      <c r="E41" s="159">
        <v>390.71</v>
      </c>
      <c r="F41" s="308">
        <v>0</v>
      </c>
      <c r="G41" s="225">
        <f t="shared" si="0"/>
        <v>0</v>
      </c>
    </row>
    <row r="42" spans="1:7">
      <c r="A42" s="136" t="s">
        <v>431</v>
      </c>
      <c r="B42" s="141"/>
      <c r="C42" s="1093"/>
      <c r="D42" s="159"/>
      <c r="E42" s="159"/>
      <c r="F42" s="308">
        <v>0</v>
      </c>
      <c r="G42" s="225">
        <f t="shared" si="0"/>
        <v>0</v>
      </c>
    </row>
    <row r="43" spans="1:7" ht="178.5">
      <c r="A43" s="136">
        <v>2</v>
      </c>
      <c r="B43" s="141" t="s">
        <v>409</v>
      </c>
      <c r="C43" s="1093"/>
      <c r="D43" s="159" t="s">
        <v>11</v>
      </c>
      <c r="E43" s="159">
        <v>448.15</v>
      </c>
      <c r="F43" s="308">
        <v>0</v>
      </c>
      <c r="G43" s="225">
        <f t="shared" si="0"/>
        <v>0</v>
      </c>
    </row>
    <row r="44" spans="1:7">
      <c r="A44" s="136" t="s">
        <v>431</v>
      </c>
      <c r="B44" s="141"/>
      <c r="C44" s="1093"/>
      <c r="D44" s="159"/>
      <c r="E44" s="159"/>
      <c r="F44" s="308">
        <v>0</v>
      </c>
      <c r="G44" s="225">
        <f t="shared" si="0"/>
        <v>0</v>
      </c>
    </row>
    <row r="45" spans="1:7" ht="194.25" customHeight="1">
      <c r="A45" s="136">
        <v>3</v>
      </c>
      <c r="B45" s="141" t="s">
        <v>406</v>
      </c>
      <c r="C45" s="1093"/>
      <c r="D45" s="159" t="s">
        <v>11</v>
      </c>
      <c r="E45" s="159">
        <v>284.62</v>
      </c>
      <c r="F45" s="308">
        <v>0</v>
      </c>
      <c r="G45" s="225">
        <f t="shared" si="0"/>
        <v>0</v>
      </c>
    </row>
    <row r="46" spans="1:7">
      <c r="A46" s="136" t="s">
        <v>431</v>
      </c>
      <c r="B46" s="141"/>
      <c r="C46" s="1093"/>
      <c r="D46" s="159"/>
      <c r="E46" s="159"/>
      <c r="F46" s="308">
        <v>0</v>
      </c>
      <c r="G46" s="225">
        <f t="shared" si="0"/>
        <v>0</v>
      </c>
    </row>
    <row r="47" spans="1:7" ht="183" customHeight="1">
      <c r="A47" s="136">
        <v>4</v>
      </c>
      <c r="B47" s="141" t="s">
        <v>410</v>
      </c>
      <c r="C47" s="1093"/>
      <c r="D47" s="159" t="s">
        <v>11</v>
      </c>
      <c r="E47" s="159">
        <v>38.299999999999997</v>
      </c>
      <c r="F47" s="308">
        <v>0</v>
      </c>
      <c r="G47" s="225">
        <f t="shared" si="0"/>
        <v>0</v>
      </c>
    </row>
    <row r="48" spans="1:7">
      <c r="A48" s="136" t="s">
        <v>431</v>
      </c>
      <c r="B48" s="151"/>
      <c r="C48" s="1098"/>
      <c r="D48" s="143"/>
      <c r="E48" s="223"/>
      <c r="F48" s="308">
        <v>0</v>
      </c>
      <c r="G48" s="225">
        <f t="shared" si="0"/>
        <v>0</v>
      </c>
    </row>
    <row r="49" spans="1:7" s="8" customFormat="1" ht="13.5" thickBot="1">
      <c r="A49" s="183">
        <v>49</v>
      </c>
      <c r="B49" s="147" t="s">
        <v>432</v>
      </c>
      <c r="C49" s="1094"/>
      <c r="D49" s="161"/>
      <c r="E49" s="250"/>
      <c r="F49" s="308">
        <v>0</v>
      </c>
      <c r="G49" s="251">
        <f>SUM(G35:G48)</f>
        <v>0</v>
      </c>
    </row>
    <row r="50" spans="1:7" s="8" customFormat="1" ht="13.5" thickTop="1">
      <c r="A50" s="184"/>
      <c r="B50" s="151"/>
      <c r="C50" s="1098"/>
      <c r="D50" s="159"/>
      <c r="E50" s="226"/>
      <c r="F50" s="308">
        <v>0</v>
      </c>
      <c r="G50" s="252"/>
    </row>
    <row r="51" spans="1:7" s="5" customFormat="1">
      <c r="A51" s="185" t="s">
        <v>419</v>
      </c>
      <c r="B51" s="156" t="s">
        <v>22</v>
      </c>
      <c r="C51" s="1101"/>
      <c r="D51" s="157"/>
      <c r="E51" s="253"/>
      <c r="F51" s="308">
        <v>0</v>
      </c>
      <c r="G51" s="254"/>
    </row>
    <row r="52" spans="1:7">
      <c r="A52" s="136" t="s">
        <v>431</v>
      </c>
      <c r="B52" s="141"/>
      <c r="C52" s="1093"/>
      <c r="D52" s="159"/>
      <c r="E52" s="255"/>
      <c r="F52" s="308">
        <v>0</v>
      </c>
      <c r="G52" s="225">
        <f t="shared" ref="G52:G99" si="1">E52*F52</f>
        <v>0</v>
      </c>
    </row>
    <row r="53" spans="1:7">
      <c r="A53" s="136" t="s">
        <v>431</v>
      </c>
      <c r="B53" s="151" t="s">
        <v>60</v>
      </c>
      <c r="C53" s="1098"/>
      <c r="D53" s="143"/>
      <c r="E53" s="223"/>
      <c r="F53" s="308">
        <v>0</v>
      </c>
      <c r="G53" s="225">
        <f t="shared" si="1"/>
        <v>0</v>
      </c>
    </row>
    <row r="54" spans="1:7">
      <c r="A54" s="136" t="s">
        <v>431</v>
      </c>
      <c r="B54" s="151"/>
      <c r="C54" s="1098"/>
      <c r="D54" s="143"/>
      <c r="E54" s="223"/>
      <c r="F54" s="308">
        <v>0</v>
      </c>
      <c r="G54" s="225">
        <f t="shared" si="1"/>
        <v>0</v>
      </c>
    </row>
    <row r="55" spans="1:7">
      <c r="A55" s="136" t="s">
        <v>431</v>
      </c>
      <c r="B55" s="164" t="s">
        <v>31</v>
      </c>
      <c r="C55" s="1102"/>
      <c r="D55" s="143"/>
      <c r="E55" s="223"/>
      <c r="F55" s="308">
        <v>0</v>
      </c>
      <c r="G55" s="225">
        <f t="shared" si="1"/>
        <v>0</v>
      </c>
    </row>
    <row r="56" spans="1:7" ht="63.75">
      <c r="A56" s="136" t="s">
        <v>431</v>
      </c>
      <c r="B56" s="164" t="s">
        <v>89</v>
      </c>
      <c r="C56" s="1102"/>
      <c r="D56" s="143"/>
      <c r="E56" s="223"/>
      <c r="F56" s="308">
        <v>0</v>
      </c>
      <c r="G56" s="225">
        <f t="shared" si="1"/>
        <v>0</v>
      </c>
    </row>
    <row r="57" spans="1:7" ht="306">
      <c r="A57" s="136" t="s">
        <v>431</v>
      </c>
      <c r="B57" s="164" t="s">
        <v>98</v>
      </c>
      <c r="C57" s="1102"/>
      <c r="D57" s="143"/>
      <c r="E57" s="223"/>
      <c r="F57" s="308">
        <v>0</v>
      </c>
      <c r="G57" s="225">
        <f t="shared" si="1"/>
        <v>0</v>
      </c>
    </row>
    <row r="58" spans="1:7">
      <c r="A58" s="136" t="s">
        <v>431</v>
      </c>
      <c r="B58" s="151"/>
      <c r="C58" s="1098"/>
      <c r="D58" s="143"/>
      <c r="E58" s="223"/>
      <c r="F58" s="308">
        <v>0</v>
      </c>
      <c r="G58" s="225">
        <f t="shared" si="1"/>
        <v>0</v>
      </c>
    </row>
    <row r="59" spans="1:7" ht="216.75">
      <c r="A59" s="136">
        <v>1</v>
      </c>
      <c r="B59" s="141" t="s">
        <v>250</v>
      </c>
      <c r="C59" s="1093"/>
      <c r="D59" s="143"/>
      <c r="E59" s="223"/>
      <c r="F59" s="308">
        <v>0</v>
      </c>
      <c r="G59" s="225">
        <f t="shared" si="1"/>
        <v>0</v>
      </c>
    </row>
    <row r="60" spans="1:7" ht="38.25">
      <c r="A60" s="165" t="s">
        <v>136</v>
      </c>
      <c r="B60" s="141" t="s">
        <v>265</v>
      </c>
      <c r="C60" s="1093"/>
      <c r="D60" s="159" t="s">
        <v>11</v>
      </c>
      <c r="E60" s="223">
        <v>313.39134442035095</v>
      </c>
      <c r="F60" s="308">
        <v>0</v>
      </c>
      <c r="G60" s="225">
        <f t="shared" si="1"/>
        <v>0</v>
      </c>
    </row>
    <row r="61" spans="1:7" ht="14.25">
      <c r="A61" s="165" t="s">
        <v>137</v>
      </c>
      <c r="B61" s="141" t="s">
        <v>239</v>
      </c>
      <c r="C61" s="1093"/>
      <c r="D61" s="159" t="s">
        <v>11</v>
      </c>
      <c r="E61" s="223">
        <v>395.64523210790253</v>
      </c>
      <c r="F61" s="308">
        <v>0</v>
      </c>
      <c r="G61" s="225">
        <f t="shared" si="1"/>
        <v>0</v>
      </c>
    </row>
    <row r="62" spans="1:7" ht="14.25">
      <c r="A62" s="165" t="s">
        <v>138</v>
      </c>
      <c r="B62" s="141" t="s">
        <v>240</v>
      </c>
      <c r="C62" s="1093"/>
      <c r="D62" s="159" t="s">
        <v>11</v>
      </c>
      <c r="E62" s="223">
        <v>66.562555730622449</v>
      </c>
      <c r="F62" s="308">
        <v>0</v>
      </c>
      <c r="G62" s="225">
        <f t="shared" si="1"/>
        <v>0</v>
      </c>
    </row>
    <row r="63" spans="1:7" ht="14.25">
      <c r="A63" s="165" t="s">
        <v>139</v>
      </c>
      <c r="B63" s="141" t="s">
        <v>238</v>
      </c>
      <c r="C63" s="1093"/>
      <c r="D63" s="159" t="s">
        <v>11</v>
      </c>
      <c r="E63" s="223">
        <v>370.65952298241888</v>
      </c>
      <c r="F63" s="308">
        <v>0</v>
      </c>
      <c r="G63" s="225">
        <f t="shared" si="1"/>
        <v>0</v>
      </c>
    </row>
    <row r="64" spans="1:7" ht="38.25">
      <c r="A64" s="165" t="s">
        <v>137</v>
      </c>
      <c r="B64" s="141" t="s">
        <v>266</v>
      </c>
      <c r="C64" s="1093"/>
      <c r="D64" s="159" t="s">
        <v>11</v>
      </c>
      <c r="E64" s="223">
        <v>88.087608365986881</v>
      </c>
      <c r="F64" s="308">
        <v>0</v>
      </c>
      <c r="G64" s="225">
        <f t="shared" si="1"/>
        <v>0</v>
      </c>
    </row>
    <row r="65" spans="1:7" ht="38.25">
      <c r="A65" s="165" t="s">
        <v>141</v>
      </c>
      <c r="B65" s="141" t="s">
        <v>267</v>
      </c>
      <c r="C65" s="1093"/>
      <c r="D65" s="159" t="s">
        <v>11</v>
      </c>
      <c r="E65" s="223">
        <v>111.68246415211334</v>
      </c>
      <c r="F65" s="308">
        <v>0</v>
      </c>
      <c r="G65" s="225">
        <f t="shared" si="1"/>
        <v>0</v>
      </c>
    </row>
    <row r="66" spans="1:7" ht="38.25">
      <c r="A66" s="165" t="s">
        <v>142</v>
      </c>
      <c r="B66" s="141" t="s">
        <v>395</v>
      </c>
      <c r="C66" s="1093"/>
      <c r="D66" s="159" t="s">
        <v>11</v>
      </c>
      <c r="E66" s="223">
        <v>23.94</v>
      </c>
      <c r="F66" s="308">
        <v>0</v>
      </c>
      <c r="G66" s="225">
        <f t="shared" si="1"/>
        <v>0</v>
      </c>
    </row>
    <row r="67" spans="1:7">
      <c r="A67" s="136"/>
      <c r="B67" s="141"/>
      <c r="C67" s="1093"/>
      <c r="D67" s="143"/>
      <c r="E67" s="223"/>
      <c r="F67" s="308">
        <v>0</v>
      </c>
      <c r="G67" s="225">
        <f t="shared" si="1"/>
        <v>0</v>
      </c>
    </row>
    <row r="68" spans="1:7" ht="89.25">
      <c r="A68" s="136">
        <v>2</v>
      </c>
      <c r="B68" s="141" t="s">
        <v>241</v>
      </c>
      <c r="C68" s="1093"/>
      <c r="D68" s="159" t="s">
        <v>11</v>
      </c>
      <c r="E68" s="223">
        <v>1369.9687277593951</v>
      </c>
      <c r="F68" s="308">
        <v>0</v>
      </c>
      <c r="G68" s="225">
        <f t="shared" si="1"/>
        <v>0</v>
      </c>
    </row>
    <row r="69" spans="1:7">
      <c r="A69" s="136"/>
      <c r="B69" s="141"/>
      <c r="C69" s="1093"/>
      <c r="D69" s="159"/>
      <c r="E69" s="223"/>
      <c r="F69" s="308">
        <v>0</v>
      </c>
      <c r="G69" s="225">
        <f t="shared" si="1"/>
        <v>0</v>
      </c>
    </row>
    <row r="70" spans="1:7" ht="51">
      <c r="A70" s="136">
        <v>3</v>
      </c>
      <c r="B70" s="141" t="s">
        <v>413</v>
      </c>
      <c r="C70" s="1093"/>
      <c r="D70" s="159" t="s">
        <v>2</v>
      </c>
      <c r="E70" s="223">
        <v>70</v>
      </c>
      <c r="F70" s="308">
        <v>0</v>
      </c>
      <c r="G70" s="225">
        <f t="shared" si="1"/>
        <v>0</v>
      </c>
    </row>
    <row r="71" spans="1:7">
      <c r="A71" s="136" t="s">
        <v>431</v>
      </c>
      <c r="B71" s="141"/>
      <c r="C71" s="1093"/>
      <c r="D71" s="143"/>
      <c r="E71" s="223"/>
      <c r="F71" s="308">
        <v>0</v>
      </c>
      <c r="G71" s="225">
        <f t="shared" si="1"/>
        <v>0</v>
      </c>
    </row>
    <row r="72" spans="1:7" ht="102">
      <c r="A72" s="136">
        <v>4</v>
      </c>
      <c r="B72" s="141" t="s">
        <v>15</v>
      </c>
      <c r="C72" s="1093"/>
      <c r="D72" s="159" t="s">
        <v>13</v>
      </c>
      <c r="E72" s="223">
        <v>85.95</v>
      </c>
      <c r="F72" s="308">
        <v>0</v>
      </c>
      <c r="G72" s="225">
        <f t="shared" si="1"/>
        <v>0</v>
      </c>
    </row>
    <row r="73" spans="1:7">
      <c r="A73" s="136" t="s">
        <v>431</v>
      </c>
      <c r="B73" s="186"/>
      <c r="C73" s="1120"/>
      <c r="D73" s="143"/>
      <c r="E73" s="223"/>
      <c r="F73" s="308">
        <v>0</v>
      </c>
      <c r="G73" s="225">
        <f t="shared" si="1"/>
        <v>0</v>
      </c>
    </row>
    <row r="74" spans="1:7" ht="102">
      <c r="A74" s="136">
        <v>5</v>
      </c>
      <c r="B74" s="141" t="s">
        <v>16</v>
      </c>
      <c r="C74" s="1093"/>
      <c r="D74" s="159" t="s">
        <v>13</v>
      </c>
      <c r="E74" s="223">
        <v>94.93</v>
      </c>
      <c r="F74" s="308">
        <v>0</v>
      </c>
      <c r="G74" s="225">
        <f t="shared" si="1"/>
        <v>0</v>
      </c>
    </row>
    <row r="75" spans="1:7">
      <c r="A75" s="136" t="s">
        <v>431</v>
      </c>
      <c r="B75" s="141"/>
      <c r="C75" s="1093"/>
      <c r="D75" s="159"/>
      <c r="E75" s="223"/>
      <c r="F75" s="308">
        <v>0</v>
      </c>
      <c r="G75" s="225">
        <f t="shared" si="1"/>
        <v>0</v>
      </c>
    </row>
    <row r="76" spans="1:7">
      <c r="A76" s="136" t="s">
        <v>431</v>
      </c>
      <c r="B76" s="151" t="s">
        <v>59</v>
      </c>
      <c r="C76" s="1098"/>
      <c r="D76" s="143"/>
      <c r="E76" s="223"/>
      <c r="F76" s="308">
        <v>0</v>
      </c>
      <c r="G76" s="225">
        <f t="shared" si="1"/>
        <v>0</v>
      </c>
    </row>
    <row r="77" spans="1:7">
      <c r="A77" s="136" t="s">
        <v>431</v>
      </c>
      <c r="B77" s="151"/>
      <c r="C77" s="1098"/>
      <c r="D77" s="143"/>
      <c r="E77" s="223"/>
      <c r="F77" s="308">
        <v>0</v>
      </c>
      <c r="G77" s="225">
        <f t="shared" si="1"/>
        <v>0</v>
      </c>
    </row>
    <row r="78" spans="1:7">
      <c r="A78" s="136" t="s">
        <v>431</v>
      </c>
      <c r="B78" s="164" t="s">
        <v>31</v>
      </c>
      <c r="C78" s="1102"/>
      <c r="D78" s="143"/>
      <c r="E78" s="223"/>
      <c r="F78" s="308">
        <v>0</v>
      </c>
      <c r="G78" s="225">
        <f t="shared" si="1"/>
        <v>0</v>
      </c>
    </row>
    <row r="79" spans="1:7" ht="63.75">
      <c r="A79" s="136" t="s">
        <v>431</v>
      </c>
      <c r="B79" s="141" t="s">
        <v>90</v>
      </c>
      <c r="C79" s="1093"/>
      <c r="D79" s="143"/>
      <c r="E79" s="223"/>
      <c r="F79" s="308">
        <v>0</v>
      </c>
      <c r="G79" s="225">
        <f t="shared" si="1"/>
        <v>0</v>
      </c>
    </row>
    <row r="80" spans="1:7" ht="63.75">
      <c r="A80" s="136" t="s">
        <v>431</v>
      </c>
      <c r="B80" s="141" t="s">
        <v>91</v>
      </c>
      <c r="C80" s="1093"/>
      <c r="D80" s="143"/>
      <c r="E80" s="223"/>
      <c r="F80" s="308">
        <v>0</v>
      </c>
      <c r="G80" s="225">
        <f t="shared" si="1"/>
        <v>0</v>
      </c>
    </row>
    <row r="81" spans="1:7">
      <c r="A81" s="136" t="s">
        <v>431</v>
      </c>
      <c r="B81" s="151"/>
      <c r="C81" s="1098"/>
      <c r="D81" s="143"/>
      <c r="E81" s="223"/>
      <c r="F81" s="308">
        <v>0</v>
      </c>
      <c r="G81" s="225">
        <f t="shared" si="1"/>
        <v>0</v>
      </c>
    </row>
    <row r="82" spans="1:7" ht="76.5">
      <c r="A82" s="136">
        <v>6</v>
      </c>
      <c r="B82" s="141" t="s">
        <v>52</v>
      </c>
      <c r="C82" s="1093"/>
      <c r="D82" s="159" t="s">
        <v>13</v>
      </c>
      <c r="E82" s="223">
        <v>224.22</v>
      </c>
      <c r="F82" s="308">
        <v>0</v>
      </c>
      <c r="G82" s="225">
        <f t="shared" si="1"/>
        <v>0</v>
      </c>
    </row>
    <row r="83" spans="1:7">
      <c r="A83" s="136" t="s">
        <v>431</v>
      </c>
      <c r="B83" s="141"/>
      <c r="C83" s="1093"/>
      <c r="D83" s="159"/>
      <c r="E83" s="223"/>
      <c r="F83" s="308">
        <v>0</v>
      </c>
      <c r="G83" s="225">
        <f t="shared" si="1"/>
        <v>0</v>
      </c>
    </row>
    <row r="84" spans="1:7" ht="76.5">
      <c r="A84" s="136">
        <v>7</v>
      </c>
      <c r="B84" s="141" t="s">
        <v>251</v>
      </c>
      <c r="C84" s="1093"/>
      <c r="D84" s="159" t="s">
        <v>13</v>
      </c>
      <c r="E84" s="223">
        <v>165.75</v>
      </c>
      <c r="F84" s="308">
        <v>0</v>
      </c>
      <c r="G84" s="225">
        <f t="shared" si="1"/>
        <v>0</v>
      </c>
    </row>
    <row r="85" spans="1:7">
      <c r="A85" s="136" t="s">
        <v>431</v>
      </c>
      <c r="B85" s="141"/>
      <c r="C85" s="1093"/>
      <c r="D85" s="159"/>
      <c r="E85" s="223"/>
      <c r="F85" s="308">
        <v>0</v>
      </c>
      <c r="G85" s="225">
        <f t="shared" si="1"/>
        <v>0</v>
      </c>
    </row>
    <row r="86" spans="1:7" ht="76.5">
      <c r="A86" s="136">
        <v>8</v>
      </c>
      <c r="B86" s="141" t="s">
        <v>37</v>
      </c>
      <c r="C86" s="1093"/>
      <c r="D86" s="159" t="s">
        <v>13</v>
      </c>
      <c r="E86" s="223">
        <v>158.1</v>
      </c>
      <c r="F86" s="308">
        <v>0</v>
      </c>
      <c r="G86" s="225">
        <f t="shared" si="1"/>
        <v>0</v>
      </c>
    </row>
    <row r="87" spans="1:7">
      <c r="A87" s="136" t="s">
        <v>431</v>
      </c>
      <c r="B87" s="141"/>
      <c r="C87" s="1093"/>
      <c r="D87" s="159"/>
      <c r="E87" s="223"/>
      <c r="F87" s="308">
        <v>0</v>
      </c>
      <c r="G87" s="225">
        <f t="shared" si="1"/>
        <v>0</v>
      </c>
    </row>
    <row r="88" spans="1:7" ht="63.75">
      <c r="A88" s="136">
        <v>9</v>
      </c>
      <c r="B88" s="141" t="s">
        <v>53</v>
      </c>
      <c r="C88" s="1093"/>
      <c r="D88" s="159" t="s">
        <v>13</v>
      </c>
      <c r="E88" s="223">
        <v>26</v>
      </c>
      <c r="F88" s="308">
        <v>0</v>
      </c>
      <c r="G88" s="225">
        <f t="shared" si="1"/>
        <v>0</v>
      </c>
    </row>
    <row r="89" spans="1:7">
      <c r="A89" s="136" t="s">
        <v>431</v>
      </c>
      <c r="B89" s="141"/>
      <c r="C89" s="1093"/>
      <c r="D89" s="159"/>
      <c r="E89" s="223"/>
      <c r="F89" s="308">
        <v>0</v>
      </c>
      <c r="G89" s="225">
        <f t="shared" si="1"/>
        <v>0</v>
      </c>
    </row>
    <row r="90" spans="1:7" ht="140.25">
      <c r="A90" s="136">
        <v>10</v>
      </c>
      <c r="B90" s="136" t="s">
        <v>389</v>
      </c>
      <c r="C90" s="1100"/>
      <c r="D90" s="159" t="s">
        <v>13</v>
      </c>
      <c r="E90" s="223">
        <v>193.5</v>
      </c>
      <c r="F90" s="308">
        <v>0</v>
      </c>
      <c r="G90" s="225">
        <f t="shared" si="1"/>
        <v>0</v>
      </c>
    </row>
    <row r="91" spans="1:7">
      <c r="A91" s="136"/>
      <c r="B91" s="136"/>
      <c r="C91" s="1100"/>
      <c r="D91" s="159"/>
      <c r="E91" s="223"/>
      <c r="F91" s="308">
        <v>0</v>
      </c>
      <c r="G91" s="225">
        <f t="shared" si="1"/>
        <v>0</v>
      </c>
    </row>
    <row r="92" spans="1:7" ht="140.25">
      <c r="A92" s="136">
        <v>11</v>
      </c>
      <c r="B92" s="136" t="s">
        <v>242</v>
      </c>
      <c r="C92" s="1100"/>
      <c r="D92" s="159" t="s">
        <v>13</v>
      </c>
      <c r="E92" s="223">
        <v>181.66</v>
      </c>
      <c r="F92" s="308">
        <v>0</v>
      </c>
      <c r="G92" s="225">
        <f t="shared" si="1"/>
        <v>0</v>
      </c>
    </row>
    <row r="93" spans="1:7">
      <c r="A93" s="136"/>
      <c r="B93" s="136"/>
      <c r="C93" s="1100"/>
      <c r="D93" s="159"/>
      <c r="E93" s="223"/>
      <c r="F93" s="308">
        <v>0</v>
      </c>
      <c r="G93" s="225">
        <f t="shared" si="1"/>
        <v>0</v>
      </c>
    </row>
    <row r="94" spans="1:7" ht="140.25">
      <c r="A94" s="136">
        <v>12</v>
      </c>
      <c r="B94" s="136" t="s">
        <v>247</v>
      </c>
      <c r="C94" s="1100"/>
      <c r="D94" s="159" t="s">
        <v>13</v>
      </c>
      <c r="E94" s="223">
        <v>38.200000000000003</v>
      </c>
      <c r="F94" s="308">
        <v>0</v>
      </c>
      <c r="G94" s="225">
        <f t="shared" si="1"/>
        <v>0</v>
      </c>
    </row>
    <row r="95" spans="1:7">
      <c r="A95" s="136" t="s">
        <v>431</v>
      </c>
      <c r="B95" s="136"/>
      <c r="C95" s="1100"/>
      <c r="D95" s="159"/>
      <c r="E95" s="223"/>
      <c r="F95" s="308">
        <v>0</v>
      </c>
      <c r="G95" s="225">
        <f t="shared" si="1"/>
        <v>0</v>
      </c>
    </row>
    <row r="96" spans="1:7" ht="102">
      <c r="A96" s="136">
        <v>13</v>
      </c>
      <c r="B96" s="141" t="s">
        <v>396</v>
      </c>
      <c r="C96" s="1093"/>
      <c r="D96" s="159" t="s">
        <v>13</v>
      </c>
      <c r="E96" s="223">
        <v>19.100000000000001</v>
      </c>
      <c r="F96" s="308">
        <v>0</v>
      </c>
      <c r="G96" s="225">
        <f t="shared" si="1"/>
        <v>0</v>
      </c>
    </row>
    <row r="97" spans="1:7">
      <c r="A97" s="136" t="s">
        <v>431</v>
      </c>
      <c r="B97" s="187"/>
      <c r="C97" s="1121"/>
      <c r="D97" s="159"/>
      <c r="E97" s="223"/>
      <c r="F97" s="308">
        <v>0</v>
      </c>
      <c r="G97" s="225">
        <f t="shared" si="1"/>
        <v>0</v>
      </c>
    </row>
    <row r="98" spans="1:7" ht="127.5">
      <c r="A98" s="136">
        <v>14</v>
      </c>
      <c r="B98" s="136" t="s">
        <v>388</v>
      </c>
      <c r="C98" s="1100"/>
      <c r="D98" s="159" t="s">
        <v>13</v>
      </c>
      <c r="E98" s="223">
        <v>289.82999999999993</v>
      </c>
      <c r="F98" s="308">
        <v>0</v>
      </c>
      <c r="G98" s="225">
        <f t="shared" si="1"/>
        <v>0</v>
      </c>
    </row>
    <row r="99" spans="1:7">
      <c r="A99" s="136" t="s">
        <v>431</v>
      </c>
      <c r="B99" s="141"/>
      <c r="C99" s="1093"/>
      <c r="D99" s="143"/>
      <c r="E99" s="223"/>
      <c r="F99" s="308">
        <v>0</v>
      </c>
      <c r="G99" s="225">
        <f t="shared" si="1"/>
        <v>0</v>
      </c>
    </row>
    <row r="100" spans="1:7" s="8" customFormat="1" ht="13.5" thickBot="1">
      <c r="A100" s="183">
        <v>101</v>
      </c>
      <c r="B100" s="147" t="s">
        <v>433</v>
      </c>
      <c r="C100" s="1094"/>
      <c r="D100" s="161"/>
      <c r="E100" s="250"/>
      <c r="F100" s="161"/>
      <c r="G100" s="251">
        <f>SUM(G52:G99)</f>
        <v>0</v>
      </c>
    </row>
    <row r="101" spans="1:7" s="8" customFormat="1" ht="13.5" thickTop="1">
      <c r="A101" s="184"/>
      <c r="B101" s="151"/>
      <c r="C101" s="1098"/>
      <c r="D101" s="159"/>
      <c r="E101" s="226"/>
      <c r="F101" s="308">
        <v>0</v>
      </c>
      <c r="G101" s="252"/>
    </row>
    <row r="102" spans="1:7">
      <c r="A102" s="185" t="s">
        <v>420</v>
      </c>
      <c r="B102" s="156" t="s">
        <v>61</v>
      </c>
      <c r="C102" s="1101"/>
      <c r="D102" s="157"/>
      <c r="E102" s="253"/>
      <c r="F102" s="157"/>
      <c r="G102" s="254"/>
    </row>
    <row r="103" spans="1:7">
      <c r="A103" s="136" t="s">
        <v>431</v>
      </c>
      <c r="B103" s="151"/>
      <c r="C103" s="1098"/>
      <c r="D103" s="257"/>
      <c r="E103" s="256"/>
      <c r="F103" s="308">
        <v>0</v>
      </c>
      <c r="G103" s="225">
        <f t="shared" ref="G103:G142" si="2">E103*F103</f>
        <v>0</v>
      </c>
    </row>
    <row r="104" spans="1:7">
      <c r="A104" s="136" t="s">
        <v>431</v>
      </c>
      <c r="B104" s="164" t="s">
        <v>31</v>
      </c>
      <c r="C104" s="1102"/>
      <c r="D104" s="257"/>
      <c r="E104" s="256"/>
      <c r="F104" s="308">
        <v>0</v>
      </c>
      <c r="G104" s="225">
        <f t="shared" si="2"/>
        <v>0</v>
      </c>
    </row>
    <row r="105" spans="1:7" ht="255">
      <c r="A105" s="136" t="s">
        <v>431</v>
      </c>
      <c r="B105" s="141" t="s">
        <v>133</v>
      </c>
      <c r="C105" s="1093"/>
      <c r="D105" s="257"/>
      <c r="E105" s="256"/>
      <c r="F105" s="308">
        <v>0</v>
      </c>
      <c r="G105" s="225">
        <f t="shared" si="2"/>
        <v>0</v>
      </c>
    </row>
    <row r="106" spans="1:7" ht="127.5">
      <c r="A106" s="136" t="s">
        <v>431</v>
      </c>
      <c r="B106" s="141" t="s">
        <v>88</v>
      </c>
      <c r="C106" s="1093"/>
      <c r="D106" s="257"/>
      <c r="E106" s="256"/>
      <c r="F106" s="308">
        <v>0</v>
      </c>
      <c r="G106" s="225">
        <f t="shared" si="2"/>
        <v>0</v>
      </c>
    </row>
    <row r="107" spans="1:7">
      <c r="A107" s="136" t="s">
        <v>431</v>
      </c>
      <c r="B107" s="136"/>
      <c r="C107" s="1100"/>
      <c r="D107" s="159"/>
      <c r="E107" s="223"/>
      <c r="F107" s="308">
        <v>0</v>
      </c>
      <c r="G107" s="225">
        <f t="shared" si="2"/>
        <v>0</v>
      </c>
    </row>
    <row r="108" spans="1:7">
      <c r="A108" s="136" t="s">
        <v>431</v>
      </c>
      <c r="B108" s="150" t="s">
        <v>70</v>
      </c>
      <c r="C108" s="1107"/>
      <c r="D108" s="159"/>
      <c r="E108" s="223"/>
      <c r="F108" s="308">
        <v>0</v>
      </c>
      <c r="G108" s="225">
        <f t="shared" si="2"/>
        <v>0</v>
      </c>
    </row>
    <row r="109" spans="1:7" ht="140.25">
      <c r="A109" s="136">
        <v>1</v>
      </c>
      <c r="B109" s="136" t="s">
        <v>252</v>
      </c>
      <c r="C109" s="1100"/>
      <c r="D109" s="159" t="s">
        <v>0</v>
      </c>
      <c r="E109" s="223">
        <v>8400</v>
      </c>
      <c r="F109" s="308">
        <v>0</v>
      </c>
      <c r="G109" s="225">
        <f t="shared" si="2"/>
        <v>0</v>
      </c>
    </row>
    <row r="110" spans="1:7">
      <c r="A110" s="136" t="s">
        <v>431</v>
      </c>
      <c r="B110" s="136"/>
      <c r="C110" s="1100"/>
      <c r="D110" s="159"/>
      <c r="E110" s="223"/>
      <c r="F110" s="308">
        <v>0</v>
      </c>
      <c r="G110" s="225">
        <f t="shared" si="2"/>
        <v>0</v>
      </c>
    </row>
    <row r="111" spans="1:7" ht="76.5">
      <c r="A111" s="136">
        <v>2</v>
      </c>
      <c r="B111" s="136" t="s">
        <v>258</v>
      </c>
      <c r="C111" s="1100"/>
      <c r="D111" s="159" t="s">
        <v>0</v>
      </c>
      <c r="E111" s="223">
        <v>52100</v>
      </c>
      <c r="F111" s="308">
        <v>0</v>
      </c>
      <c r="G111" s="225">
        <f t="shared" si="2"/>
        <v>0</v>
      </c>
    </row>
    <row r="112" spans="1:7">
      <c r="A112" s="136" t="s">
        <v>431</v>
      </c>
      <c r="B112" s="136"/>
      <c r="C112" s="1100"/>
      <c r="D112" s="159"/>
      <c r="E112" s="223"/>
      <c r="F112" s="308">
        <v>0</v>
      </c>
      <c r="G112" s="225">
        <f t="shared" si="2"/>
        <v>0</v>
      </c>
    </row>
    <row r="113" spans="1:7" ht="89.25">
      <c r="A113" s="136">
        <v>3</v>
      </c>
      <c r="B113" s="136" t="s">
        <v>259</v>
      </c>
      <c r="C113" s="1100"/>
      <c r="D113" s="159" t="s">
        <v>0</v>
      </c>
      <c r="E113" s="223">
        <v>2450</v>
      </c>
      <c r="F113" s="308">
        <v>0</v>
      </c>
      <c r="G113" s="225">
        <f t="shared" si="2"/>
        <v>0</v>
      </c>
    </row>
    <row r="114" spans="1:7">
      <c r="A114" s="136" t="s">
        <v>431</v>
      </c>
      <c r="B114" s="136"/>
      <c r="C114" s="1100"/>
      <c r="D114" s="159"/>
      <c r="E114" s="223"/>
      <c r="F114" s="308">
        <v>0</v>
      </c>
      <c r="G114" s="225">
        <f t="shared" si="2"/>
        <v>0</v>
      </c>
    </row>
    <row r="115" spans="1:7" ht="25.5">
      <c r="A115" s="136">
        <v>4</v>
      </c>
      <c r="B115" s="136" t="s">
        <v>253</v>
      </c>
      <c r="C115" s="1100"/>
      <c r="D115" s="159"/>
      <c r="E115" s="223"/>
      <c r="F115" s="308">
        <v>0</v>
      </c>
      <c r="G115" s="225">
        <f t="shared" si="2"/>
        <v>0</v>
      </c>
    </row>
    <row r="116" spans="1:7" ht="89.25">
      <c r="A116" s="165" t="s">
        <v>136</v>
      </c>
      <c r="B116" s="136" t="s">
        <v>407</v>
      </c>
      <c r="C116" s="1100"/>
      <c r="D116" s="159" t="s">
        <v>0</v>
      </c>
      <c r="E116" s="223">
        <v>1580</v>
      </c>
      <c r="F116" s="308">
        <v>0</v>
      </c>
      <c r="G116" s="225">
        <f t="shared" si="2"/>
        <v>0</v>
      </c>
    </row>
    <row r="117" spans="1:7">
      <c r="A117" s="136" t="s">
        <v>431</v>
      </c>
      <c r="B117" s="136"/>
      <c r="C117" s="1100"/>
      <c r="D117" s="159"/>
      <c r="E117" s="223"/>
      <c r="F117" s="308">
        <v>0</v>
      </c>
      <c r="G117" s="225">
        <f t="shared" si="2"/>
        <v>0</v>
      </c>
    </row>
    <row r="118" spans="1:7">
      <c r="A118" s="136" t="s">
        <v>431</v>
      </c>
      <c r="B118" s="151" t="s">
        <v>28</v>
      </c>
      <c r="C118" s="1098"/>
      <c r="D118" s="159"/>
      <c r="E118" s="223"/>
      <c r="F118" s="308">
        <v>0</v>
      </c>
      <c r="G118" s="225">
        <f t="shared" si="2"/>
        <v>0</v>
      </c>
    </row>
    <row r="119" spans="1:7" ht="178.5">
      <c r="A119" s="136">
        <v>5</v>
      </c>
      <c r="B119" s="141" t="s">
        <v>256</v>
      </c>
      <c r="C119" s="1093"/>
      <c r="D119" s="143"/>
      <c r="E119" s="223"/>
      <c r="F119" s="308">
        <v>0</v>
      </c>
      <c r="G119" s="225">
        <f t="shared" si="2"/>
        <v>0</v>
      </c>
    </row>
    <row r="120" spans="1:7" ht="14.25">
      <c r="A120" s="136"/>
      <c r="B120" s="141" t="s">
        <v>254</v>
      </c>
      <c r="C120" s="1093"/>
      <c r="D120" s="159" t="s">
        <v>13</v>
      </c>
      <c r="E120" s="223">
        <v>181.6</v>
      </c>
      <c r="F120" s="308">
        <v>0</v>
      </c>
      <c r="G120" s="225">
        <f t="shared" si="2"/>
        <v>0</v>
      </c>
    </row>
    <row r="121" spans="1:7" ht="14.25">
      <c r="A121" s="136"/>
      <c r="B121" s="141" t="s">
        <v>255</v>
      </c>
      <c r="C121" s="1093"/>
      <c r="D121" s="159" t="s">
        <v>13</v>
      </c>
      <c r="E121" s="223">
        <v>13</v>
      </c>
      <c r="F121" s="308">
        <v>0</v>
      </c>
      <c r="G121" s="225">
        <f t="shared" si="2"/>
        <v>0</v>
      </c>
    </row>
    <row r="122" spans="1:7">
      <c r="A122" s="136" t="s">
        <v>431</v>
      </c>
      <c r="B122" s="151"/>
      <c r="C122" s="1098"/>
      <c r="D122" s="159"/>
      <c r="E122" s="223"/>
      <c r="F122" s="308">
        <v>0</v>
      </c>
      <c r="G122" s="225">
        <f t="shared" si="2"/>
        <v>0</v>
      </c>
    </row>
    <row r="123" spans="1:7">
      <c r="A123" s="136" t="s">
        <v>431</v>
      </c>
      <c r="B123" s="150" t="s">
        <v>71</v>
      </c>
      <c r="C123" s="1107"/>
      <c r="D123" s="159"/>
      <c r="E123" s="223"/>
      <c r="F123" s="308">
        <v>0</v>
      </c>
      <c r="G123" s="225">
        <f t="shared" si="2"/>
        <v>0</v>
      </c>
    </row>
    <row r="124" spans="1:7" ht="153">
      <c r="A124" s="136">
        <v>6</v>
      </c>
      <c r="B124" s="141" t="s">
        <v>268</v>
      </c>
      <c r="C124" s="1093"/>
      <c r="D124" s="159" t="s">
        <v>13</v>
      </c>
      <c r="E124" s="223">
        <v>19.5</v>
      </c>
      <c r="F124" s="308">
        <v>0</v>
      </c>
      <c r="G124" s="225">
        <f t="shared" si="2"/>
        <v>0</v>
      </c>
    </row>
    <row r="125" spans="1:7">
      <c r="A125" s="136"/>
      <c r="B125" s="150"/>
      <c r="C125" s="1107"/>
      <c r="D125" s="159"/>
      <c r="E125" s="223"/>
      <c r="F125" s="308">
        <v>0</v>
      </c>
      <c r="G125" s="225">
        <f t="shared" si="2"/>
        <v>0</v>
      </c>
    </row>
    <row r="126" spans="1:7" ht="25.5">
      <c r="A126" s="136">
        <v>7</v>
      </c>
      <c r="B126" s="141" t="s">
        <v>269</v>
      </c>
      <c r="C126" s="1093"/>
      <c r="D126" s="159" t="s">
        <v>13</v>
      </c>
      <c r="E126" s="223">
        <v>63</v>
      </c>
      <c r="F126" s="308">
        <v>0</v>
      </c>
      <c r="G126" s="225">
        <f t="shared" si="2"/>
        <v>0</v>
      </c>
    </row>
    <row r="127" spans="1:7">
      <c r="A127" s="136"/>
      <c r="B127" s="150"/>
      <c r="C127" s="1107"/>
      <c r="D127" s="159"/>
      <c r="E127" s="223"/>
      <c r="F127" s="308">
        <v>0</v>
      </c>
      <c r="G127" s="225">
        <f t="shared" si="2"/>
        <v>0</v>
      </c>
    </row>
    <row r="128" spans="1:7" ht="140.25">
      <c r="A128" s="136">
        <v>8</v>
      </c>
      <c r="B128" s="141" t="s">
        <v>257</v>
      </c>
      <c r="C128" s="1093"/>
      <c r="D128" s="159" t="s">
        <v>13</v>
      </c>
      <c r="E128" s="223">
        <v>13</v>
      </c>
      <c r="F128" s="308">
        <v>0</v>
      </c>
      <c r="G128" s="225">
        <f t="shared" si="2"/>
        <v>0</v>
      </c>
    </row>
    <row r="129" spans="1:7">
      <c r="A129" s="136"/>
      <c r="B129" s="141"/>
      <c r="C129" s="1093"/>
      <c r="D129" s="159"/>
      <c r="E129" s="223"/>
      <c r="F129" s="308">
        <v>0</v>
      </c>
      <c r="G129" s="225">
        <f t="shared" si="2"/>
        <v>0</v>
      </c>
    </row>
    <row r="130" spans="1:7" ht="63.75">
      <c r="A130" s="136">
        <v>9</v>
      </c>
      <c r="B130" s="141" t="s">
        <v>397</v>
      </c>
      <c r="C130" s="1093"/>
      <c r="D130" s="159" t="s">
        <v>13</v>
      </c>
      <c r="E130" s="223">
        <v>114</v>
      </c>
      <c r="F130" s="308">
        <v>0</v>
      </c>
      <c r="G130" s="225">
        <f t="shared" si="2"/>
        <v>0</v>
      </c>
    </row>
    <row r="131" spans="1:7">
      <c r="A131" s="136" t="s">
        <v>431</v>
      </c>
      <c r="B131" s="141"/>
      <c r="C131" s="1093"/>
      <c r="D131" s="159"/>
      <c r="E131" s="223"/>
      <c r="F131" s="308">
        <v>0</v>
      </c>
      <c r="G131" s="225">
        <f t="shared" si="2"/>
        <v>0</v>
      </c>
    </row>
    <row r="132" spans="1:7" ht="114.75">
      <c r="A132" s="136">
        <v>10</v>
      </c>
      <c r="B132" s="141" t="s">
        <v>398</v>
      </c>
      <c r="C132" s="1093"/>
      <c r="D132" s="159" t="s">
        <v>2</v>
      </c>
      <c r="E132" s="223">
        <v>15</v>
      </c>
      <c r="F132" s="308">
        <v>0</v>
      </c>
      <c r="G132" s="225">
        <f t="shared" si="2"/>
        <v>0</v>
      </c>
    </row>
    <row r="133" spans="1:7">
      <c r="A133" s="136"/>
      <c r="B133" s="141"/>
      <c r="C133" s="1093"/>
      <c r="D133" s="159"/>
      <c r="E133" s="223"/>
      <c r="F133" s="308">
        <v>0</v>
      </c>
      <c r="G133" s="225">
        <f t="shared" si="2"/>
        <v>0</v>
      </c>
    </row>
    <row r="134" spans="1:7" ht="38.25">
      <c r="A134" s="136">
        <v>11</v>
      </c>
      <c r="B134" s="141" t="s">
        <v>2800</v>
      </c>
      <c r="C134" s="1093"/>
      <c r="D134" s="159" t="s">
        <v>2</v>
      </c>
      <c r="E134" s="223">
        <v>2</v>
      </c>
      <c r="F134" s="308">
        <v>0</v>
      </c>
      <c r="G134" s="225">
        <f t="shared" si="2"/>
        <v>0</v>
      </c>
    </row>
    <row r="135" spans="1:7">
      <c r="A135" s="136" t="s">
        <v>431</v>
      </c>
      <c r="B135" s="141"/>
      <c r="C135" s="1093"/>
      <c r="D135" s="159"/>
      <c r="E135" s="223"/>
      <c r="F135" s="308">
        <v>0</v>
      </c>
      <c r="G135" s="225">
        <f t="shared" si="2"/>
        <v>0</v>
      </c>
    </row>
    <row r="136" spans="1:7">
      <c r="A136" s="136"/>
      <c r="B136" s="150" t="s">
        <v>43</v>
      </c>
      <c r="C136" s="1107"/>
      <c r="D136" s="159"/>
      <c r="E136" s="223"/>
      <c r="F136" s="308">
        <v>0</v>
      </c>
      <c r="G136" s="225">
        <f t="shared" si="2"/>
        <v>0</v>
      </c>
    </row>
    <row r="137" spans="1:7" ht="25.5">
      <c r="A137" s="136">
        <v>12</v>
      </c>
      <c r="B137" s="136" t="s">
        <v>393</v>
      </c>
      <c r="C137" s="1100"/>
      <c r="D137" s="159" t="s">
        <v>13</v>
      </c>
      <c r="E137" s="223">
        <v>284.40999999999974</v>
      </c>
      <c r="F137" s="308">
        <v>0</v>
      </c>
      <c r="G137" s="225">
        <f t="shared" si="2"/>
        <v>0</v>
      </c>
    </row>
    <row r="138" spans="1:7">
      <c r="A138" s="136" t="s">
        <v>431</v>
      </c>
      <c r="B138" s="136"/>
      <c r="C138" s="1100"/>
      <c r="D138" s="159"/>
      <c r="E138" s="223"/>
      <c r="F138" s="308">
        <v>0</v>
      </c>
      <c r="G138" s="225">
        <f t="shared" si="2"/>
        <v>0</v>
      </c>
    </row>
    <row r="139" spans="1:7">
      <c r="A139" s="136">
        <v>13</v>
      </c>
      <c r="B139" s="136" t="s">
        <v>44</v>
      </c>
      <c r="C139" s="1100"/>
      <c r="D139" s="159" t="s">
        <v>0</v>
      </c>
      <c r="E139" s="223">
        <v>50</v>
      </c>
      <c r="F139" s="308">
        <v>0</v>
      </c>
      <c r="G139" s="225">
        <f t="shared" si="2"/>
        <v>0</v>
      </c>
    </row>
    <row r="140" spans="1:7">
      <c r="A140" s="136"/>
      <c r="B140" s="136"/>
      <c r="C140" s="1100"/>
      <c r="D140" s="159"/>
      <c r="E140" s="223"/>
      <c r="F140" s="308">
        <v>0</v>
      </c>
      <c r="G140" s="225">
        <f t="shared" si="2"/>
        <v>0</v>
      </c>
    </row>
    <row r="141" spans="1:7" ht="25.5">
      <c r="A141" s="136">
        <v>14</v>
      </c>
      <c r="B141" s="136" t="s">
        <v>45</v>
      </c>
      <c r="C141" s="1100"/>
      <c r="D141" s="159" t="s">
        <v>0</v>
      </c>
      <c r="E141" s="223">
        <v>250</v>
      </c>
      <c r="F141" s="308">
        <v>0</v>
      </c>
      <c r="G141" s="225">
        <f t="shared" si="2"/>
        <v>0</v>
      </c>
    </row>
    <row r="142" spans="1:7">
      <c r="A142" s="136" t="s">
        <v>431</v>
      </c>
      <c r="B142" s="136"/>
      <c r="C142" s="136"/>
      <c r="D142" s="159"/>
      <c r="E142" s="223"/>
      <c r="F142" s="308">
        <v>0</v>
      </c>
      <c r="G142" s="225">
        <f t="shared" si="2"/>
        <v>0</v>
      </c>
    </row>
    <row r="143" spans="1:7" s="8" customFormat="1" ht="13.5" thickBot="1">
      <c r="A143" s="183">
        <v>143</v>
      </c>
      <c r="B143" s="147" t="s">
        <v>434</v>
      </c>
      <c r="C143" s="147"/>
      <c r="D143" s="161"/>
      <c r="E143" s="250"/>
      <c r="F143" s="161"/>
      <c r="G143" s="251">
        <f>SUM(G103:G142)</f>
        <v>0</v>
      </c>
    </row>
    <row r="144" spans="1:7" s="8" customFormat="1" ht="13.5" thickTop="1">
      <c r="A144" s="184"/>
      <c r="B144" s="151"/>
      <c r="C144" s="151"/>
      <c r="D144" s="159"/>
      <c r="E144" s="226"/>
      <c r="F144" s="308">
        <v>0</v>
      </c>
      <c r="G144" s="252"/>
    </row>
    <row r="145" spans="1:7">
      <c r="A145" s="185" t="s">
        <v>421</v>
      </c>
      <c r="B145" s="156" t="s">
        <v>62</v>
      </c>
      <c r="C145" s="156"/>
      <c r="D145" s="157"/>
      <c r="E145" s="253"/>
      <c r="F145" s="157"/>
      <c r="G145" s="254"/>
    </row>
    <row r="146" spans="1:7">
      <c r="A146" s="136" t="s">
        <v>431</v>
      </c>
      <c r="B146" s="151"/>
      <c r="C146" s="151"/>
      <c r="D146" s="153"/>
      <c r="E146" s="258"/>
      <c r="F146" s="308">
        <v>0</v>
      </c>
      <c r="G146" s="225">
        <f t="shared" ref="G146:G209" si="3">E146*F146</f>
        <v>0</v>
      </c>
    </row>
    <row r="147" spans="1:7">
      <c r="A147" s="136" t="s">
        <v>431</v>
      </c>
      <c r="B147" s="164" t="s">
        <v>31</v>
      </c>
      <c r="C147" s="1102"/>
      <c r="D147" s="153"/>
      <c r="E147" s="258"/>
      <c r="F147" s="308">
        <v>0</v>
      </c>
      <c r="G147" s="225">
        <f t="shared" si="3"/>
        <v>0</v>
      </c>
    </row>
    <row r="148" spans="1:7" ht="102">
      <c r="A148" s="136" t="s">
        <v>431</v>
      </c>
      <c r="B148" s="141" t="s">
        <v>3536</v>
      </c>
      <c r="C148" s="1093"/>
      <c r="D148" s="153"/>
      <c r="E148" s="258"/>
      <c r="F148" s="308">
        <v>0</v>
      </c>
      <c r="G148" s="225">
        <f t="shared" si="3"/>
        <v>0</v>
      </c>
    </row>
    <row r="149" spans="1:7" ht="191.25">
      <c r="A149" s="136" t="s">
        <v>431</v>
      </c>
      <c r="B149" s="141" t="s">
        <v>87</v>
      </c>
      <c r="C149" s="1093"/>
      <c r="D149" s="153"/>
      <c r="E149" s="258"/>
      <c r="F149" s="308">
        <v>0</v>
      </c>
      <c r="G149" s="225">
        <f t="shared" si="3"/>
        <v>0</v>
      </c>
    </row>
    <row r="150" spans="1:7">
      <c r="A150" s="136" t="s">
        <v>431</v>
      </c>
      <c r="B150" s="151"/>
      <c r="C150" s="1098"/>
      <c r="D150" s="153"/>
      <c r="E150" s="258"/>
      <c r="F150" s="308">
        <v>0</v>
      </c>
      <c r="G150" s="225">
        <f t="shared" si="3"/>
        <v>0</v>
      </c>
    </row>
    <row r="151" spans="1:7">
      <c r="A151" s="136" t="s">
        <v>431</v>
      </c>
      <c r="B151" s="151" t="s">
        <v>29</v>
      </c>
      <c r="C151" s="1098"/>
      <c r="D151" s="159"/>
      <c r="E151" s="256"/>
      <c r="F151" s="308">
        <v>0</v>
      </c>
      <c r="G151" s="225">
        <f t="shared" si="3"/>
        <v>0</v>
      </c>
    </row>
    <row r="152" spans="1:7" ht="140.25">
      <c r="A152" s="136">
        <v>1</v>
      </c>
      <c r="B152" s="141" t="s">
        <v>3534</v>
      </c>
      <c r="C152" s="1093"/>
      <c r="D152" s="159"/>
      <c r="E152" s="223"/>
      <c r="F152" s="308">
        <v>0</v>
      </c>
      <c r="G152" s="225">
        <f t="shared" si="3"/>
        <v>0</v>
      </c>
    </row>
    <row r="153" spans="1:7" ht="25.5">
      <c r="A153" s="165" t="s">
        <v>136</v>
      </c>
      <c r="B153" s="141" t="s">
        <v>2809</v>
      </c>
      <c r="C153" s="1093"/>
      <c r="D153" s="159" t="s">
        <v>2</v>
      </c>
      <c r="E153" s="223">
        <v>1</v>
      </c>
      <c r="F153" s="308">
        <v>0</v>
      </c>
      <c r="G153" s="225">
        <f t="shared" si="3"/>
        <v>0</v>
      </c>
    </row>
    <row r="154" spans="1:7" ht="25.5">
      <c r="A154" s="165" t="s">
        <v>137</v>
      </c>
      <c r="B154" s="141" t="s">
        <v>2810</v>
      </c>
      <c r="C154" s="1093"/>
      <c r="D154" s="159" t="s">
        <v>2</v>
      </c>
      <c r="E154" s="223">
        <v>1</v>
      </c>
      <c r="F154" s="308">
        <v>0</v>
      </c>
      <c r="G154" s="225">
        <f t="shared" si="3"/>
        <v>0</v>
      </c>
    </row>
    <row r="155" spans="1:7" ht="25.5">
      <c r="A155" s="165" t="s">
        <v>138</v>
      </c>
      <c r="B155" s="141" t="s">
        <v>2811</v>
      </c>
      <c r="C155" s="1093"/>
      <c r="D155" s="159" t="s">
        <v>2</v>
      </c>
      <c r="E155" s="223">
        <v>1</v>
      </c>
      <c r="F155" s="308">
        <v>0</v>
      </c>
      <c r="G155" s="225">
        <f t="shared" si="3"/>
        <v>0</v>
      </c>
    </row>
    <row r="156" spans="1:7" ht="25.5">
      <c r="A156" s="165" t="s">
        <v>139</v>
      </c>
      <c r="B156" s="141" t="s">
        <v>2812</v>
      </c>
      <c r="C156" s="1093"/>
      <c r="D156" s="159" t="s">
        <v>2</v>
      </c>
      <c r="E156" s="223">
        <v>1</v>
      </c>
      <c r="F156" s="308">
        <v>0</v>
      </c>
      <c r="G156" s="225">
        <f t="shared" si="3"/>
        <v>0</v>
      </c>
    </row>
    <row r="157" spans="1:7" ht="25.5">
      <c r="A157" s="165" t="s">
        <v>141</v>
      </c>
      <c r="B157" s="141" t="s">
        <v>2813</v>
      </c>
      <c r="C157" s="1093"/>
      <c r="D157" s="159" t="s">
        <v>2</v>
      </c>
      <c r="E157" s="223">
        <v>1</v>
      </c>
      <c r="F157" s="308">
        <v>0</v>
      </c>
      <c r="G157" s="225">
        <f t="shared" si="3"/>
        <v>0</v>
      </c>
    </row>
    <row r="158" spans="1:7" ht="25.5">
      <c r="A158" s="165" t="s">
        <v>142</v>
      </c>
      <c r="B158" s="141" t="s">
        <v>2814</v>
      </c>
      <c r="C158" s="1093"/>
      <c r="D158" s="159" t="s">
        <v>2</v>
      </c>
      <c r="E158" s="223">
        <v>1</v>
      </c>
      <c r="F158" s="308">
        <v>0</v>
      </c>
      <c r="G158" s="225">
        <f t="shared" si="3"/>
        <v>0</v>
      </c>
    </row>
    <row r="159" spans="1:7" ht="38.25">
      <c r="A159" s="165" t="s">
        <v>321</v>
      </c>
      <c r="B159" s="141" t="s">
        <v>2815</v>
      </c>
      <c r="C159" s="1093"/>
      <c r="D159" s="159" t="s">
        <v>2</v>
      </c>
      <c r="E159" s="223">
        <v>1</v>
      </c>
      <c r="F159" s="308">
        <v>0</v>
      </c>
      <c r="G159" s="225">
        <f t="shared" si="3"/>
        <v>0</v>
      </c>
    </row>
    <row r="160" spans="1:7" ht="38.25">
      <c r="A160" s="165" t="s">
        <v>435</v>
      </c>
      <c r="B160" s="141" t="s">
        <v>2816</v>
      </c>
      <c r="C160" s="1093"/>
      <c r="D160" s="159" t="s">
        <v>2</v>
      </c>
      <c r="E160" s="223">
        <v>1</v>
      </c>
      <c r="F160" s="308">
        <v>0</v>
      </c>
      <c r="G160" s="225">
        <f t="shared" si="3"/>
        <v>0</v>
      </c>
    </row>
    <row r="161" spans="1:7" ht="25.5">
      <c r="A161" s="165" t="s">
        <v>436</v>
      </c>
      <c r="B161" s="141" t="s">
        <v>2817</v>
      </c>
      <c r="C161" s="1093"/>
      <c r="D161" s="159" t="s">
        <v>2</v>
      </c>
      <c r="E161" s="223">
        <v>1</v>
      </c>
      <c r="F161" s="308">
        <v>0</v>
      </c>
      <c r="G161" s="225">
        <f t="shared" si="3"/>
        <v>0</v>
      </c>
    </row>
    <row r="162" spans="1:7" ht="38.25">
      <c r="A162" s="165" t="s">
        <v>143</v>
      </c>
      <c r="B162" s="141" t="s">
        <v>2818</v>
      </c>
      <c r="C162" s="1093"/>
      <c r="D162" s="159" t="s">
        <v>2</v>
      </c>
      <c r="E162" s="223">
        <v>1</v>
      </c>
      <c r="F162" s="308">
        <v>0</v>
      </c>
      <c r="G162" s="225">
        <f t="shared" si="3"/>
        <v>0</v>
      </c>
    </row>
    <row r="163" spans="1:7" ht="38.25">
      <c r="A163" s="165" t="s">
        <v>437</v>
      </c>
      <c r="B163" s="141" t="s">
        <v>2819</v>
      </c>
      <c r="C163" s="1093"/>
      <c r="D163" s="159" t="s">
        <v>2</v>
      </c>
      <c r="E163" s="223">
        <v>1</v>
      </c>
      <c r="F163" s="308">
        <v>0</v>
      </c>
      <c r="G163" s="225">
        <f t="shared" si="3"/>
        <v>0</v>
      </c>
    </row>
    <row r="164" spans="1:7" ht="25.5">
      <c r="A164" s="165" t="s">
        <v>144</v>
      </c>
      <c r="B164" s="141" t="s">
        <v>2820</v>
      </c>
      <c r="C164" s="1093"/>
      <c r="D164" s="159" t="s">
        <v>2</v>
      </c>
      <c r="E164" s="223">
        <v>1</v>
      </c>
      <c r="F164" s="308">
        <v>0</v>
      </c>
      <c r="G164" s="225">
        <f t="shared" si="3"/>
        <v>0</v>
      </c>
    </row>
    <row r="165" spans="1:7" ht="38.25">
      <c r="A165" s="165" t="s">
        <v>438</v>
      </c>
      <c r="B165" s="141" t="s">
        <v>2821</v>
      </c>
      <c r="C165" s="1093"/>
      <c r="D165" s="159" t="s">
        <v>2</v>
      </c>
      <c r="E165" s="223">
        <v>1</v>
      </c>
      <c r="F165" s="308">
        <v>0</v>
      </c>
      <c r="G165" s="225">
        <f t="shared" si="3"/>
        <v>0</v>
      </c>
    </row>
    <row r="166" spans="1:7" ht="38.25">
      <c r="A166" s="165" t="s">
        <v>439</v>
      </c>
      <c r="B166" s="141" t="s">
        <v>2822</v>
      </c>
      <c r="C166" s="1093"/>
      <c r="D166" s="159" t="s">
        <v>2</v>
      </c>
      <c r="E166" s="223">
        <v>1</v>
      </c>
      <c r="F166" s="308">
        <v>0</v>
      </c>
      <c r="G166" s="225">
        <f t="shared" si="3"/>
        <v>0</v>
      </c>
    </row>
    <row r="167" spans="1:7" ht="25.5">
      <c r="A167" s="165" t="s">
        <v>440</v>
      </c>
      <c r="B167" s="141" t="s">
        <v>2823</v>
      </c>
      <c r="C167" s="1093"/>
      <c r="D167" s="159" t="s">
        <v>2</v>
      </c>
      <c r="E167" s="223">
        <v>1</v>
      </c>
      <c r="F167" s="308">
        <v>0</v>
      </c>
      <c r="G167" s="225">
        <f t="shared" si="3"/>
        <v>0</v>
      </c>
    </row>
    <row r="168" spans="1:7" ht="38.25">
      <c r="A168" s="165" t="s">
        <v>441</v>
      </c>
      <c r="B168" s="141" t="s">
        <v>2824</v>
      </c>
      <c r="C168" s="1093"/>
      <c r="D168" s="159" t="s">
        <v>2</v>
      </c>
      <c r="E168" s="223">
        <v>1</v>
      </c>
      <c r="F168" s="308">
        <v>0</v>
      </c>
      <c r="G168" s="225">
        <f t="shared" si="3"/>
        <v>0</v>
      </c>
    </row>
    <row r="169" spans="1:7" ht="38.25">
      <c r="A169" s="165" t="s">
        <v>442</v>
      </c>
      <c r="B169" s="141" t="s">
        <v>2825</v>
      </c>
      <c r="C169" s="1093"/>
      <c r="D169" s="159" t="s">
        <v>2</v>
      </c>
      <c r="E169" s="223">
        <v>1</v>
      </c>
      <c r="F169" s="308">
        <v>0</v>
      </c>
      <c r="G169" s="225">
        <f t="shared" si="3"/>
        <v>0</v>
      </c>
    </row>
    <row r="170" spans="1:7" ht="25.5">
      <c r="A170" s="165" t="s">
        <v>443</v>
      </c>
      <c r="B170" s="141" t="s">
        <v>2826</v>
      </c>
      <c r="C170" s="1093"/>
      <c r="D170" s="159" t="s">
        <v>2</v>
      </c>
      <c r="E170" s="223">
        <v>1</v>
      </c>
      <c r="F170" s="308">
        <v>0</v>
      </c>
      <c r="G170" s="225">
        <f t="shared" si="3"/>
        <v>0</v>
      </c>
    </row>
    <row r="171" spans="1:7" ht="38.25">
      <c r="A171" s="165" t="s">
        <v>444</v>
      </c>
      <c r="B171" s="141" t="s">
        <v>2827</v>
      </c>
      <c r="C171" s="1093"/>
      <c r="D171" s="159" t="s">
        <v>2</v>
      </c>
      <c r="E171" s="223">
        <v>1</v>
      </c>
      <c r="F171" s="308">
        <v>0</v>
      </c>
      <c r="G171" s="225">
        <f t="shared" si="3"/>
        <v>0</v>
      </c>
    </row>
    <row r="172" spans="1:7" ht="38.25">
      <c r="A172" s="165" t="s">
        <v>445</v>
      </c>
      <c r="B172" s="141" t="s">
        <v>2828</v>
      </c>
      <c r="C172" s="1093"/>
      <c r="D172" s="159" t="s">
        <v>2</v>
      </c>
      <c r="E172" s="223">
        <v>1</v>
      </c>
      <c r="F172" s="308">
        <v>0</v>
      </c>
      <c r="G172" s="225">
        <f t="shared" si="3"/>
        <v>0</v>
      </c>
    </row>
    <row r="173" spans="1:7" ht="25.5">
      <c r="A173" s="165" t="s">
        <v>404</v>
      </c>
      <c r="B173" s="141" t="s">
        <v>2829</v>
      </c>
      <c r="C173" s="1093"/>
      <c r="D173" s="159" t="s">
        <v>2</v>
      </c>
      <c r="E173" s="223">
        <v>1</v>
      </c>
      <c r="F173" s="308">
        <v>0</v>
      </c>
      <c r="G173" s="225">
        <f t="shared" si="3"/>
        <v>0</v>
      </c>
    </row>
    <row r="174" spans="1:7" ht="38.25">
      <c r="A174" s="165" t="s">
        <v>446</v>
      </c>
      <c r="B174" s="141" t="s">
        <v>2830</v>
      </c>
      <c r="C174" s="1093"/>
      <c r="D174" s="159" t="s">
        <v>2</v>
      </c>
      <c r="E174" s="223">
        <v>1</v>
      </c>
      <c r="F174" s="308">
        <v>0</v>
      </c>
      <c r="G174" s="225">
        <f t="shared" si="3"/>
        <v>0</v>
      </c>
    </row>
    <row r="175" spans="1:7" ht="38.25">
      <c r="A175" s="165" t="s">
        <v>447</v>
      </c>
      <c r="B175" s="141" t="s">
        <v>2831</v>
      </c>
      <c r="C175" s="1093"/>
      <c r="D175" s="159" t="s">
        <v>2</v>
      </c>
      <c r="E175" s="223">
        <v>1</v>
      </c>
      <c r="F175" s="308">
        <v>0</v>
      </c>
      <c r="G175" s="225">
        <f t="shared" si="3"/>
        <v>0</v>
      </c>
    </row>
    <row r="176" spans="1:7" ht="25.5">
      <c r="A176" s="165" t="s">
        <v>448</v>
      </c>
      <c r="B176" s="141" t="s">
        <v>2832</v>
      </c>
      <c r="C176" s="1093"/>
      <c r="D176" s="159" t="s">
        <v>2</v>
      </c>
      <c r="E176" s="223">
        <v>1</v>
      </c>
      <c r="F176" s="308">
        <v>0</v>
      </c>
      <c r="G176" s="225">
        <f t="shared" si="3"/>
        <v>0</v>
      </c>
    </row>
    <row r="177" spans="1:7" ht="38.25">
      <c r="A177" s="165" t="s">
        <v>449</v>
      </c>
      <c r="B177" s="141" t="s">
        <v>2833</v>
      </c>
      <c r="C177" s="1093"/>
      <c r="D177" s="159" t="s">
        <v>2</v>
      </c>
      <c r="E177" s="223">
        <v>1</v>
      </c>
      <c r="F177" s="308">
        <v>0</v>
      </c>
      <c r="G177" s="225">
        <f t="shared" si="3"/>
        <v>0</v>
      </c>
    </row>
    <row r="178" spans="1:7" ht="38.25">
      <c r="A178" s="165" t="s">
        <v>286</v>
      </c>
      <c r="B178" s="141" t="s">
        <v>2834</v>
      </c>
      <c r="C178" s="1093"/>
      <c r="D178" s="159" t="s">
        <v>2</v>
      </c>
      <c r="E178" s="223">
        <v>1</v>
      </c>
      <c r="F178" s="308">
        <v>0</v>
      </c>
      <c r="G178" s="225">
        <f t="shared" si="3"/>
        <v>0</v>
      </c>
    </row>
    <row r="179" spans="1:7" ht="25.5">
      <c r="A179" s="165" t="s">
        <v>450</v>
      </c>
      <c r="B179" s="141" t="s">
        <v>2835</v>
      </c>
      <c r="C179" s="1093"/>
      <c r="D179" s="159" t="s">
        <v>2</v>
      </c>
      <c r="E179" s="223">
        <v>1</v>
      </c>
      <c r="F179" s="308">
        <v>0</v>
      </c>
      <c r="G179" s="225">
        <f t="shared" si="3"/>
        <v>0</v>
      </c>
    </row>
    <row r="180" spans="1:7" ht="38.25">
      <c r="A180" s="165" t="s">
        <v>451</v>
      </c>
      <c r="B180" s="141" t="s">
        <v>2836</v>
      </c>
      <c r="C180" s="1093"/>
      <c r="D180" s="159" t="s">
        <v>2</v>
      </c>
      <c r="E180" s="223">
        <v>1</v>
      </c>
      <c r="F180" s="308">
        <v>0</v>
      </c>
      <c r="G180" s="225">
        <f t="shared" si="3"/>
        <v>0</v>
      </c>
    </row>
    <row r="181" spans="1:7" ht="38.25">
      <c r="A181" s="165" t="s">
        <v>452</v>
      </c>
      <c r="B181" s="141" t="s">
        <v>2837</v>
      </c>
      <c r="C181" s="1093"/>
      <c r="D181" s="159" t="s">
        <v>2</v>
      </c>
      <c r="E181" s="223">
        <v>1</v>
      </c>
      <c r="F181" s="308">
        <v>0</v>
      </c>
      <c r="G181" s="225">
        <f t="shared" si="3"/>
        <v>0</v>
      </c>
    </row>
    <row r="182" spans="1:7" ht="25.5">
      <c r="A182" s="165" t="s">
        <v>453</v>
      </c>
      <c r="B182" s="141" t="s">
        <v>2838</v>
      </c>
      <c r="C182" s="1093"/>
      <c r="D182" s="159" t="s">
        <v>2</v>
      </c>
      <c r="E182" s="223">
        <v>1</v>
      </c>
      <c r="F182" s="308">
        <v>0</v>
      </c>
      <c r="G182" s="225">
        <f t="shared" si="3"/>
        <v>0</v>
      </c>
    </row>
    <row r="183" spans="1:7" ht="38.25">
      <c r="A183" s="165" t="s">
        <v>454</v>
      </c>
      <c r="B183" s="141" t="s">
        <v>2839</v>
      </c>
      <c r="C183" s="1093"/>
      <c r="D183" s="159" t="s">
        <v>2</v>
      </c>
      <c r="E183" s="223">
        <v>1</v>
      </c>
      <c r="F183" s="308">
        <v>0</v>
      </c>
      <c r="G183" s="225">
        <f t="shared" si="3"/>
        <v>0</v>
      </c>
    </row>
    <row r="184" spans="1:7" ht="38.25">
      <c r="A184" s="165" t="s">
        <v>455</v>
      </c>
      <c r="B184" s="141" t="s">
        <v>2840</v>
      </c>
      <c r="C184" s="1093"/>
      <c r="D184" s="159" t="s">
        <v>2</v>
      </c>
      <c r="E184" s="223">
        <v>1</v>
      </c>
      <c r="F184" s="308">
        <v>0</v>
      </c>
      <c r="G184" s="225">
        <f t="shared" si="3"/>
        <v>0</v>
      </c>
    </row>
    <row r="185" spans="1:7" ht="25.5">
      <c r="A185" s="165" t="s">
        <v>456</v>
      </c>
      <c r="B185" s="141" t="s">
        <v>2841</v>
      </c>
      <c r="C185" s="1093"/>
      <c r="D185" s="159" t="s">
        <v>2</v>
      </c>
      <c r="E185" s="223">
        <v>1</v>
      </c>
      <c r="F185" s="308">
        <v>0</v>
      </c>
      <c r="G185" s="225">
        <f t="shared" si="3"/>
        <v>0</v>
      </c>
    </row>
    <row r="186" spans="1:7" ht="38.25">
      <c r="A186" s="165" t="s">
        <v>457</v>
      </c>
      <c r="B186" s="141" t="s">
        <v>2842</v>
      </c>
      <c r="C186" s="1093"/>
      <c r="D186" s="159" t="s">
        <v>2</v>
      </c>
      <c r="E186" s="223">
        <v>1</v>
      </c>
      <c r="F186" s="308">
        <v>0</v>
      </c>
      <c r="G186" s="225">
        <f t="shared" si="3"/>
        <v>0</v>
      </c>
    </row>
    <row r="187" spans="1:7" ht="38.25">
      <c r="A187" s="165" t="s">
        <v>458</v>
      </c>
      <c r="B187" s="141" t="s">
        <v>2843</v>
      </c>
      <c r="C187" s="1093"/>
      <c r="D187" s="159" t="s">
        <v>2</v>
      </c>
      <c r="E187" s="223">
        <v>1</v>
      </c>
      <c r="F187" s="308">
        <v>0</v>
      </c>
      <c r="G187" s="225">
        <f t="shared" si="3"/>
        <v>0</v>
      </c>
    </row>
    <row r="188" spans="1:7" ht="25.5">
      <c r="A188" s="165" t="s">
        <v>459</v>
      </c>
      <c r="B188" s="141" t="s">
        <v>2844</v>
      </c>
      <c r="C188" s="1093"/>
      <c r="D188" s="159" t="s">
        <v>2</v>
      </c>
      <c r="E188" s="223">
        <v>1</v>
      </c>
      <c r="F188" s="308">
        <v>0</v>
      </c>
      <c r="G188" s="225">
        <f t="shared" si="3"/>
        <v>0</v>
      </c>
    </row>
    <row r="189" spans="1:7" ht="38.25">
      <c r="A189" s="165" t="s">
        <v>460</v>
      </c>
      <c r="B189" s="141" t="s">
        <v>2845</v>
      </c>
      <c r="C189" s="1093"/>
      <c r="D189" s="159" t="s">
        <v>2</v>
      </c>
      <c r="E189" s="223">
        <v>1</v>
      </c>
      <c r="F189" s="308">
        <v>0</v>
      </c>
      <c r="G189" s="225">
        <f t="shared" si="3"/>
        <v>0</v>
      </c>
    </row>
    <row r="190" spans="1:7" ht="25.5">
      <c r="A190" s="165" t="s">
        <v>461</v>
      </c>
      <c r="B190" s="141" t="s">
        <v>2846</v>
      </c>
      <c r="C190" s="1093"/>
      <c r="D190" s="159" t="s">
        <v>2</v>
      </c>
      <c r="E190" s="223">
        <v>1</v>
      </c>
      <c r="F190" s="308">
        <v>0</v>
      </c>
      <c r="G190" s="225">
        <f t="shared" si="3"/>
        <v>0</v>
      </c>
    </row>
    <row r="191" spans="1:7" ht="25.5">
      <c r="A191" s="165" t="s">
        <v>462</v>
      </c>
      <c r="B191" s="141" t="s">
        <v>2847</v>
      </c>
      <c r="C191" s="1093"/>
      <c r="D191" s="159" t="s">
        <v>2</v>
      </c>
      <c r="E191" s="223">
        <v>1</v>
      </c>
      <c r="F191" s="308">
        <v>0</v>
      </c>
      <c r="G191" s="225">
        <f t="shared" si="3"/>
        <v>0</v>
      </c>
    </row>
    <row r="192" spans="1:7" ht="25.5">
      <c r="A192" s="165" t="s">
        <v>463</v>
      </c>
      <c r="B192" s="141" t="s">
        <v>2848</v>
      </c>
      <c r="C192" s="1093"/>
      <c r="D192" s="159" t="s">
        <v>2</v>
      </c>
      <c r="E192" s="223">
        <v>1</v>
      </c>
      <c r="F192" s="308">
        <v>0</v>
      </c>
      <c r="G192" s="225">
        <f t="shared" si="3"/>
        <v>0</v>
      </c>
    </row>
    <row r="193" spans="1:7" ht="25.5">
      <c r="A193" s="165" t="s">
        <v>464</v>
      </c>
      <c r="B193" s="141" t="s">
        <v>2849</v>
      </c>
      <c r="C193" s="1093"/>
      <c r="D193" s="159" t="s">
        <v>2</v>
      </c>
      <c r="E193" s="223">
        <v>1</v>
      </c>
      <c r="F193" s="308">
        <v>0</v>
      </c>
      <c r="G193" s="225">
        <f t="shared" si="3"/>
        <v>0</v>
      </c>
    </row>
    <row r="194" spans="1:7" ht="25.5">
      <c r="A194" s="165" t="s">
        <v>465</v>
      </c>
      <c r="B194" s="141" t="s">
        <v>2850</v>
      </c>
      <c r="C194" s="1093"/>
      <c r="D194" s="159" t="s">
        <v>2</v>
      </c>
      <c r="E194" s="223">
        <v>1</v>
      </c>
      <c r="F194" s="308">
        <v>0</v>
      </c>
      <c r="G194" s="225">
        <f t="shared" si="3"/>
        <v>0</v>
      </c>
    </row>
    <row r="195" spans="1:7" ht="25.5">
      <c r="A195" s="165" t="s">
        <v>466</v>
      </c>
      <c r="B195" s="141" t="s">
        <v>2851</v>
      </c>
      <c r="C195" s="1093"/>
      <c r="D195" s="159" t="s">
        <v>2</v>
      </c>
      <c r="E195" s="223">
        <v>1</v>
      </c>
      <c r="F195" s="308">
        <v>0</v>
      </c>
      <c r="G195" s="225">
        <f t="shared" si="3"/>
        <v>0</v>
      </c>
    </row>
    <row r="196" spans="1:7" ht="25.5">
      <c r="A196" s="165" t="s">
        <v>467</v>
      </c>
      <c r="B196" s="141" t="s">
        <v>2851</v>
      </c>
      <c r="C196" s="1093"/>
      <c r="D196" s="159" t="s">
        <v>2</v>
      </c>
      <c r="E196" s="223">
        <v>1</v>
      </c>
      <c r="F196" s="308">
        <v>0</v>
      </c>
      <c r="G196" s="225">
        <f t="shared" si="3"/>
        <v>0</v>
      </c>
    </row>
    <row r="197" spans="1:7" ht="25.5">
      <c r="A197" s="165" t="s">
        <v>468</v>
      </c>
      <c r="B197" s="141" t="s">
        <v>2852</v>
      </c>
      <c r="C197" s="1093"/>
      <c r="D197" s="159" t="s">
        <v>2</v>
      </c>
      <c r="E197" s="223">
        <v>1</v>
      </c>
      <c r="F197" s="308">
        <v>0</v>
      </c>
      <c r="G197" s="225">
        <f t="shared" si="3"/>
        <v>0</v>
      </c>
    </row>
    <row r="198" spans="1:7" ht="25.5">
      <c r="A198" s="165" t="s">
        <v>469</v>
      </c>
      <c r="B198" s="141" t="s">
        <v>2853</v>
      </c>
      <c r="C198" s="1093"/>
      <c r="D198" s="159" t="s">
        <v>2</v>
      </c>
      <c r="E198" s="223">
        <v>1</v>
      </c>
      <c r="F198" s="308">
        <v>0</v>
      </c>
      <c r="G198" s="225">
        <f t="shared" si="3"/>
        <v>0</v>
      </c>
    </row>
    <row r="199" spans="1:7" ht="25.5">
      <c r="A199" s="165" t="s">
        <v>470</v>
      </c>
      <c r="B199" s="141" t="s">
        <v>2854</v>
      </c>
      <c r="C199" s="1093"/>
      <c r="D199" s="159" t="s">
        <v>2</v>
      </c>
      <c r="E199" s="223">
        <v>1</v>
      </c>
      <c r="F199" s="308">
        <v>0</v>
      </c>
      <c r="G199" s="225">
        <f t="shared" si="3"/>
        <v>0</v>
      </c>
    </row>
    <row r="200" spans="1:7" ht="25.5">
      <c r="A200" s="165" t="s">
        <v>471</v>
      </c>
      <c r="B200" s="141" t="s">
        <v>2855</v>
      </c>
      <c r="C200" s="1093"/>
      <c r="D200" s="159" t="s">
        <v>2</v>
      </c>
      <c r="E200" s="223">
        <v>1</v>
      </c>
      <c r="F200" s="308">
        <v>0</v>
      </c>
      <c r="G200" s="225">
        <f t="shared" si="3"/>
        <v>0</v>
      </c>
    </row>
    <row r="201" spans="1:7" ht="25.5">
      <c r="A201" s="165" t="s">
        <v>472</v>
      </c>
      <c r="B201" s="141" t="s">
        <v>2856</v>
      </c>
      <c r="C201" s="1093"/>
      <c r="D201" s="159" t="s">
        <v>2</v>
      </c>
      <c r="E201" s="223">
        <v>1</v>
      </c>
      <c r="F201" s="308">
        <v>0</v>
      </c>
      <c r="G201" s="225">
        <f t="shared" si="3"/>
        <v>0</v>
      </c>
    </row>
    <row r="202" spans="1:7" ht="25.5">
      <c r="A202" s="165" t="s">
        <v>473</v>
      </c>
      <c r="B202" s="141" t="s">
        <v>2857</v>
      </c>
      <c r="C202" s="1093"/>
      <c r="D202" s="159" t="s">
        <v>2</v>
      </c>
      <c r="E202" s="223">
        <v>1</v>
      </c>
      <c r="F202" s="308">
        <v>0</v>
      </c>
      <c r="G202" s="225">
        <f t="shared" si="3"/>
        <v>0</v>
      </c>
    </row>
    <row r="203" spans="1:7" ht="25.5">
      <c r="A203" s="165" t="s">
        <v>474</v>
      </c>
      <c r="B203" s="141" t="s">
        <v>2858</v>
      </c>
      <c r="C203" s="1093"/>
      <c r="D203" s="159" t="s">
        <v>2</v>
      </c>
      <c r="E203" s="223">
        <v>1</v>
      </c>
      <c r="F203" s="308">
        <v>0</v>
      </c>
      <c r="G203" s="225">
        <f t="shared" si="3"/>
        <v>0</v>
      </c>
    </row>
    <row r="204" spans="1:7" ht="25.5">
      <c r="A204" s="165" t="s">
        <v>287</v>
      </c>
      <c r="B204" s="141" t="s">
        <v>2859</v>
      </c>
      <c r="C204" s="1093"/>
      <c r="D204" s="159" t="s">
        <v>2</v>
      </c>
      <c r="E204" s="223">
        <v>1</v>
      </c>
      <c r="F204" s="308">
        <v>0</v>
      </c>
      <c r="G204" s="225">
        <f t="shared" si="3"/>
        <v>0</v>
      </c>
    </row>
    <row r="205" spans="1:7" ht="38.25">
      <c r="A205" s="165" t="s">
        <v>475</v>
      </c>
      <c r="B205" s="141" t="s">
        <v>2860</v>
      </c>
      <c r="C205" s="1093"/>
      <c r="D205" s="159" t="s">
        <v>2</v>
      </c>
      <c r="E205" s="223">
        <v>1</v>
      </c>
      <c r="F205" s="308">
        <v>0</v>
      </c>
      <c r="G205" s="225">
        <f t="shared" si="3"/>
        <v>0</v>
      </c>
    </row>
    <row r="206" spans="1:7" ht="25.5">
      <c r="A206" s="165" t="s">
        <v>476</v>
      </c>
      <c r="B206" s="141" t="s">
        <v>2861</v>
      </c>
      <c r="C206" s="1093"/>
      <c r="D206" s="159" t="s">
        <v>2</v>
      </c>
      <c r="E206" s="223">
        <v>1</v>
      </c>
      <c r="F206" s="308">
        <v>0</v>
      </c>
      <c r="G206" s="225">
        <f t="shared" si="3"/>
        <v>0</v>
      </c>
    </row>
    <row r="207" spans="1:7" ht="38.25">
      <c r="A207" s="165" t="s">
        <v>477</v>
      </c>
      <c r="B207" s="141" t="s">
        <v>2862</v>
      </c>
      <c r="C207" s="1093"/>
      <c r="D207" s="159" t="s">
        <v>2</v>
      </c>
      <c r="E207" s="223">
        <v>1</v>
      </c>
      <c r="F207" s="308">
        <v>0</v>
      </c>
      <c r="G207" s="225">
        <f t="shared" si="3"/>
        <v>0</v>
      </c>
    </row>
    <row r="208" spans="1:7" ht="25.5">
      <c r="A208" s="165" t="s">
        <v>478</v>
      </c>
      <c r="B208" s="141" t="s">
        <v>2863</v>
      </c>
      <c r="C208" s="1093"/>
      <c r="D208" s="159" t="s">
        <v>2</v>
      </c>
      <c r="E208" s="223">
        <v>1</v>
      </c>
      <c r="F208" s="308">
        <v>0</v>
      </c>
      <c r="G208" s="225">
        <f t="shared" si="3"/>
        <v>0</v>
      </c>
    </row>
    <row r="209" spans="1:7" ht="25.5">
      <c r="A209" s="165" t="s">
        <v>479</v>
      </c>
      <c r="B209" s="141" t="s">
        <v>2864</v>
      </c>
      <c r="C209" s="1093"/>
      <c r="D209" s="159" t="s">
        <v>2</v>
      </c>
      <c r="E209" s="223">
        <v>1</v>
      </c>
      <c r="F209" s="308">
        <v>0</v>
      </c>
      <c r="G209" s="225">
        <f t="shared" si="3"/>
        <v>0</v>
      </c>
    </row>
    <row r="210" spans="1:7" ht="38.25">
      <c r="A210" s="165" t="s">
        <v>480</v>
      </c>
      <c r="B210" s="141" t="s">
        <v>2865</v>
      </c>
      <c r="C210" s="1093"/>
      <c r="D210" s="159" t="s">
        <v>2</v>
      </c>
      <c r="E210" s="223">
        <v>1</v>
      </c>
      <c r="F210" s="308">
        <v>0</v>
      </c>
      <c r="G210" s="225">
        <f t="shared" ref="G210:G273" si="4">E210*F210</f>
        <v>0</v>
      </c>
    </row>
    <row r="211" spans="1:7" ht="25.5">
      <c r="A211" s="165" t="s">
        <v>481</v>
      </c>
      <c r="B211" s="141" t="s">
        <v>2866</v>
      </c>
      <c r="C211" s="1093"/>
      <c r="D211" s="159" t="s">
        <v>2</v>
      </c>
      <c r="E211" s="223">
        <v>1</v>
      </c>
      <c r="F211" s="308">
        <v>0</v>
      </c>
      <c r="G211" s="225">
        <f t="shared" si="4"/>
        <v>0</v>
      </c>
    </row>
    <row r="212" spans="1:7" ht="25.5">
      <c r="A212" s="165" t="s">
        <v>482</v>
      </c>
      <c r="B212" s="141" t="s">
        <v>2867</v>
      </c>
      <c r="C212" s="1093"/>
      <c r="D212" s="159" t="s">
        <v>2</v>
      </c>
      <c r="E212" s="223">
        <v>1</v>
      </c>
      <c r="F212" s="308">
        <v>0</v>
      </c>
      <c r="G212" s="225">
        <f t="shared" si="4"/>
        <v>0</v>
      </c>
    </row>
    <row r="213" spans="1:7" ht="38.25">
      <c r="A213" s="165" t="s">
        <v>483</v>
      </c>
      <c r="B213" s="141" t="s">
        <v>2868</v>
      </c>
      <c r="C213" s="1093"/>
      <c r="D213" s="159" t="s">
        <v>2</v>
      </c>
      <c r="E213" s="223">
        <v>1</v>
      </c>
      <c r="F213" s="308">
        <v>0</v>
      </c>
      <c r="G213" s="225">
        <f t="shared" si="4"/>
        <v>0</v>
      </c>
    </row>
    <row r="214" spans="1:7" ht="25.5">
      <c r="A214" s="165" t="s">
        <v>484</v>
      </c>
      <c r="B214" s="141" t="s">
        <v>2869</v>
      </c>
      <c r="C214" s="1093"/>
      <c r="D214" s="159" t="s">
        <v>2</v>
      </c>
      <c r="E214" s="223">
        <v>1</v>
      </c>
      <c r="F214" s="308">
        <v>0</v>
      </c>
      <c r="G214" s="225">
        <f t="shared" si="4"/>
        <v>0</v>
      </c>
    </row>
    <row r="215" spans="1:7" ht="25.5">
      <c r="A215" s="165" t="s">
        <v>485</v>
      </c>
      <c r="B215" s="141" t="s">
        <v>2870</v>
      </c>
      <c r="C215" s="1093"/>
      <c r="D215" s="159" t="s">
        <v>2</v>
      </c>
      <c r="E215" s="223">
        <v>1</v>
      </c>
      <c r="F215" s="308">
        <v>0</v>
      </c>
      <c r="G215" s="225">
        <f t="shared" si="4"/>
        <v>0</v>
      </c>
    </row>
    <row r="216" spans="1:7" ht="38.25">
      <c r="A216" s="165" t="s">
        <v>486</v>
      </c>
      <c r="B216" s="141" t="s">
        <v>2871</v>
      </c>
      <c r="C216" s="1093"/>
      <c r="D216" s="159" t="s">
        <v>2</v>
      </c>
      <c r="E216" s="223">
        <v>1</v>
      </c>
      <c r="F216" s="308">
        <v>0</v>
      </c>
      <c r="G216" s="225">
        <f t="shared" si="4"/>
        <v>0</v>
      </c>
    </row>
    <row r="217" spans="1:7" ht="25.5">
      <c r="A217" s="165" t="s">
        <v>487</v>
      </c>
      <c r="B217" s="141" t="s">
        <v>2872</v>
      </c>
      <c r="C217" s="1093"/>
      <c r="D217" s="159" t="s">
        <v>2</v>
      </c>
      <c r="E217" s="223">
        <v>1</v>
      </c>
      <c r="F217" s="308">
        <v>0</v>
      </c>
      <c r="G217" s="225">
        <f t="shared" si="4"/>
        <v>0</v>
      </c>
    </row>
    <row r="218" spans="1:7" ht="25.5">
      <c r="A218" s="165" t="s">
        <v>488</v>
      </c>
      <c r="B218" s="141" t="s">
        <v>2873</v>
      </c>
      <c r="C218" s="1093"/>
      <c r="D218" s="159" t="s">
        <v>2</v>
      </c>
      <c r="E218" s="223">
        <v>1</v>
      </c>
      <c r="F218" s="308">
        <v>0</v>
      </c>
      <c r="G218" s="225">
        <f t="shared" si="4"/>
        <v>0</v>
      </c>
    </row>
    <row r="219" spans="1:7" ht="38.25">
      <c r="A219" s="165" t="s">
        <v>489</v>
      </c>
      <c r="B219" s="141" t="s">
        <v>2874</v>
      </c>
      <c r="C219" s="1093"/>
      <c r="D219" s="159" t="s">
        <v>2</v>
      </c>
      <c r="E219" s="223">
        <v>1</v>
      </c>
      <c r="F219" s="308">
        <v>0</v>
      </c>
      <c r="G219" s="225">
        <f t="shared" si="4"/>
        <v>0</v>
      </c>
    </row>
    <row r="220" spans="1:7" ht="25.5">
      <c r="A220" s="165" t="s">
        <v>490</v>
      </c>
      <c r="B220" s="141" t="s">
        <v>2875</v>
      </c>
      <c r="C220" s="1093"/>
      <c r="D220" s="159" t="s">
        <v>2</v>
      </c>
      <c r="E220" s="223">
        <v>1</v>
      </c>
      <c r="F220" s="308">
        <v>0</v>
      </c>
      <c r="G220" s="225">
        <f t="shared" si="4"/>
        <v>0</v>
      </c>
    </row>
    <row r="221" spans="1:7" ht="25.5">
      <c r="A221" s="165" t="s">
        <v>491</v>
      </c>
      <c r="B221" s="141" t="s">
        <v>2876</v>
      </c>
      <c r="C221" s="1093"/>
      <c r="D221" s="159" t="s">
        <v>2</v>
      </c>
      <c r="E221" s="223">
        <v>1</v>
      </c>
      <c r="F221" s="308">
        <v>0</v>
      </c>
      <c r="G221" s="225">
        <f t="shared" si="4"/>
        <v>0</v>
      </c>
    </row>
    <row r="222" spans="1:7" ht="38.25">
      <c r="A222" s="165" t="s">
        <v>195</v>
      </c>
      <c r="B222" s="141" t="s">
        <v>2877</v>
      </c>
      <c r="C222" s="1093"/>
      <c r="D222" s="159" t="s">
        <v>2</v>
      </c>
      <c r="E222" s="223">
        <v>1</v>
      </c>
      <c r="F222" s="308">
        <v>0</v>
      </c>
      <c r="G222" s="225">
        <f t="shared" si="4"/>
        <v>0</v>
      </c>
    </row>
    <row r="223" spans="1:7" ht="25.5">
      <c r="A223" s="165" t="s">
        <v>492</v>
      </c>
      <c r="B223" s="141" t="s">
        <v>2878</v>
      </c>
      <c r="C223" s="1093"/>
      <c r="D223" s="159" t="s">
        <v>2</v>
      </c>
      <c r="E223" s="223">
        <v>1</v>
      </c>
      <c r="F223" s="308">
        <v>0</v>
      </c>
      <c r="G223" s="225">
        <f t="shared" si="4"/>
        <v>0</v>
      </c>
    </row>
    <row r="224" spans="1:7" ht="38.25">
      <c r="A224" s="165" t="s">
        <v>493</v>
      </c>
      <c r="B224" s="141" t="s">
        <v>2879</v>
      </c>
      <c r="C224" s="1093"/>
      <c r="D224" s="159" t="s">
        <v>2</v>
      </c>
      <c r="E224" s="223">
        <v>1</v>
      </c>
      <c r="F224" s="308">
        <v>0</v>
      </c>
      <c r="G224" s="225">
        <f t="shared" si="4"/>
        <v>0</v>
      </c>
    </row>
    <row r="225" spans="1:7" ht="25.5">
      <c r="A225" s="165" t="s">
        <v>494</v>
      </c>
      <c r="B225" s="141" t="s">
        <v>2880</v>
      </c>
      <c r="C225" s="1093"/>
      <c r="D225" s="159" t="s">
        <v>2</v>
      </c>
      <c r="E225" s="223">
        <v>1</v>
      </c>
      <c r="F225" s="308">
        <v>0</v>
      </c>
      <c r="G225" s="225">
        <f t="shared" si="4"/>
        <v>0</v>
      </c>
    </row>
    <row r="226" spans="1:7" ht="25.5">
      <c r="A226" s="165" t="s">
        <v>495</v>
      </c>
      <c r="B226" s="141" t="s">
        <v>2881</v>
      </c>
      <c r="C226" s="1093"/>
      <c r="D226" s="159" t="s">
        <v>2</v>
      </c>
      <c r="E226" s="223">
        <v>1</v>
      </c>
      <c r="F226" s="308">
        <v>0</v>
      </c>
      <c r="G226" s="225">
        <f t="shared" si="4"/>
        <v>0</v>
      </c>
    </row>
    <row r="227" spans="1:7" ht="25.5">
      <c r="A227" s="165" t="s">
        <v>416</v>
      </c>
      <c r="B227" s="141" t="s">
        <v>2882</v>
      </c>
      <c r="C227" s="1093"/>
      <c r="D227" s="159" t="s">
        <v>2</v>
      </c>
      <c r="E227" s="223">
        <v>1</v>
      </c>
      <c r="F227" s="308">
        <v>0</v>
      </c>
      <c r="G227" s="225">
        <f t="shared" si="4"/>
        <v>0</v>
      </c>
    </row>
    <row r="228" spans="1:7" ht="25.5">
      <c r="A228" s="165" t="s">
        <v>496</v>
      </c>
      <c r="B228" s="141" t="s">
        <v>2883</v>
      </c>
      <c r="C228" s="1093"/>
      <c r="D228" s="159" t="s">
        <v>2</v>
      </c>
      <c r="E228" s="223">
        <v>1</v>
      </c>
      <c r="F228" s="308">
        <v>0</v>
      </c>
      <c r="G228" s="225">
        <f t="shared" si="4"/>
        <v>0</v>
      </c>
    </row>
    <row r="229" spans="1:7" ht="25.5">
      <c r="A229" s="165" t="s">
        <v>497</v>
      </c>
      <c r="B229" s="141" t="s">
        <v>2884</v>
      </c>
      <c r="C229" s="1093"/>
      <c r="D229" s="159" t="s">
        <v>2</v>
      </c>
      <c r="E229" s="223">
        <v>1</v>
      </c>
      <c r="F229" s="308">
        <v>0</v>
      </c>
      <c r="G229" s="225">
        <f t="shared" si="4"/>
        <v>0</v>
      </c>
    </row>
    <row r="230" spans="1:7" ht="25.5">
      <c r="A230" s="165" t="s">
        <v>288</v>
      </c>
      <c r="B230" s="141" t="s">
        <v>2885</v>
      </c>
      <c r="C230" s="1093"/>
      <c r="D230" s="159" t="s">
        <v>2</v>
      </c>
      <c r="E230" s="223">
        <v>1</v>
      </c>
      <c r="F230" s="308">
        <v>0</v>
      </c>
      <c r="G230" s="225">
        <f t="shared" si="4"/>
        <v>0</v>
      </c>
    </row>
    <row r="231" spans="1:7" ht="25.5">
      <c r="A231" s="165" t="s">
        <v>498</v>
      </c>
      <c r="B231" s="141" t="s">
        <v>2885</v>
      </c>
      <c r="C231" s="1093"/>
      <c r="D231" s="159" t="s">
        <v>2</v>
      </c>
      <c r="E231" s="223">
        <v>1</v>
      </c>
      <c r="F231" s="308">
        <v>0</v>
      </c>
      <c r="G231" s="225">
        <f t="shared" si="4"/>
        <v>0</v>
      </c>
    </row>
    <row r="232" spans="1:7" ht="25.5">
      <c r="A232" s="165" t="s">
        <v>499</v>
      </c>
      <c r="B232" s="141" t="s">
        <v>2886</v>
      </c>
      <c r="C232" s="1093"/>
      <c r="D232" s="159" t="s">
        <v>2</v>
      </c>
      <c r="E232" s="223">
        <v>1</v>
      </c>
      <c r="F232" s="308">
        <v>0</v>
      </c>
      <c r="G232" s="225">
        <f t="shared" si="4"/>
        <v>0</v>
      </c>
    </row>
    <row r="233" spans="1:7" ht="25.5">
      <c r="A233" s="165" t="s">
        <v>500</v>
      </c>
      <c r="B233" s="141" t="s">
        <v>2887</v>
      </c>
      <c r="C233" s="1093"/>
      <c r="D233" s="159" t="s">
        <v>2</v>
      </c>
      <c r="E233" s="223">
        <v>1</v>
      </c>
      <c r="F233" s="308">
        <v>0</v>
      </c>
      <c r="G233" s="225">
        <f t="shared" si="4"/>
        <v>0</v>
      </c>
    </row>
    <row r="234" spans="1:7" ht="25.5">
      <c r="A234" s="165" t="s">
        <v>501</v>
      </c>
      <c r="B234" s="141" t="s">
        <v>2888</v>
      </c>
      <c r="C234" s="1093"/>
      <c r="D234" s="159" t="s">
        <v>2</v>
      </c>
      <c r="E234" s="223">
        <v>1</v>
      </c>
      <c r="F234" s="308">
        <v>0</v>
      </c>
      <c r="G234" s="225">
        <f t="shared" si="4"/>
        <v>0</v>
      </c>
    </row>
    <row r="235" spans="1:7" ht="25.5">
      <c r="A235" s="165" t="s">
        <v>502</v>
      </c>
      <c r="B235" s="141" t="s">
        <v>2889</v>
      </c>
      <c r="C235" s="1093"/>
      <c r="D235" s="159" t="s">
        <v>2</v>
      </c>
      <c r="E235" s="223">
        <v>1</v>
      </c>
      <c r="F235" s="308">
        <v>0</v>
      </c>
      <c r="G235" s="225">
        <f t="shared" si="4"/>
        <v>0</v>
      </c>
    </row>
    <row r="236" spans="1:7" ht="25.5">
      <c r="A236" s="165" t="s">
        <v>503</v>
      </c>
      <c r="B236" s="141" t="s">
        <v>2890</v>
      </c>
      <c r="C236" s="1093"/>
      <c r="D236" s="159" t="s">
        <v>2</v>
      </c>
      <c r="E236" s="223">
        <v>1</v>
      </c>
      <c r="F236" s="308">
        <v>0</v>
      </c>
      <c r="G236" s="225">
        <f t="shared" si="4"/>
        <v>0</v>
      </c>
    </row>
    <row r="237" spans="1:7" ht="25.5">
      <c r="A237" s="165" t="s">
        <v>504</v>
      </c>
      <c r="B237" s="141" t="s">
        <v>2891</v>
      </c>
      <c r="C237" s="1093"/>
      <c r="D237" s="159" t="s">
        <v>2</v>
      </c>
      <c r="E237" s="223">
        <v>1</v>
      </c>
      <c r="F237" s="308">
        <v>0</v>
      </c>
      <c r="G237" s="225">
        <f t="shared" si="4"/>
        <v>0</v>
      </c>
    </row>
    <row r="238" spans="1:7" ht="25.5">
      <c r="A238" s="165" t="s">
        <v>505</v>
      </c>
      <c r="B238" s="141" t="s">
        <v>2892</v>
      </c>
      <c r="C238" s="1093"/>
      <c r="D238" s="159" t="s">
        <v>2</v>
      </c>
      <c r="E238" s="223">
        <v>1</v>
      </c>
      <c r="F238" s="308">
        <v>0</v>
      </c>
      <c r="G238" s="225">
        <f t="shared" si="4"/>
        <v>0</v>
      </c>
    </row>
    <row r="239" spans="1:7" ht="25.5">
      <c r="A239" s="165" t="s">
        <v>506</v>
      </c>
      <c r="B239" s="141" t="s">
        <v>2892</v>
      </c>
      <c r="C239" s="1093"/>
      <c r="D239" s="159" t="s">
        <v>2</v>
      </c>
      <c r="E239" s="223">
        <v>1</v>
      </c>
      <c r="F239" s="308">
        <v>0</v>
      </c>
      <c r="G239" s="225">
        <f t="shared" si="4"/>
        <v>0</v>
      </c>
    </row>
    <row r="240" spans="1:7" ht="25.5">
      <c r="A240" s="165" t="s">
        <v>507</v>
      </c>
      <c r="B240" s="141" t="s">
        <v>2893</v>
      </c>
      <c r="C240" s="1093"/>
      <c r="D240" s="159" t="s">
        <v>2</v>
      </c>
      <c r="E240" s="223">
        <v>1</v>
      </c>
      <c r="F240" s="308">
        <v>0</v>
      </c>
      <c r="G240" s="225">
        <f t="shared" si="4"/>
        <v>0</v>
      </c>
    </row>
    <row r="241" spans="1:7" ht="38.25">
      <c r="A241" s="165" t="s">
        <v>508</v>
      </c>
      <c r="B241" s="141" t="s">
        <v>2894</v>
      </c>
      <c r="C241" s="1093"/>
      <c r="D241" s="159" t="s">
        <v>2</v>
      </c>
      <c r="E241" s="223">
        <v>1</v>
      </c>
      <c r="F241" s="308">
        <v>0</v>
      </c>
      <c r="G241" s="225">
        <f t="shared" si="4"/>
        <v>0</v>
      </c>
    </row>
    <row r="242" spans="1:7" ht="25.5">
      <c r="A242" s="165" t="s">
        <v>509</v>
      </c>
      <c r="B242" s="141" t="s">
        <v>2895</v>
      </c>
      <c r="C242" s="1093"/>
      <c r="D242" s="159" t="s">
        <v>2</v>
      </c>
      <c r="E242" s="223">
        <v>1</v>
      </c>
      <c r="F242" s="308">
        <v>0</v>
      </c>
      <c r="G242" s="225">
        <f t="shared" si="4"/>
        <v>0</v>
      </c>
    </row>
    <row r="243" spans="1:7" ht="38.25">
      <c r="A243" s="165" t="s">
        <v>510</v>
      </c>
      <c r="B243" s="141" t="s">
        <v>2896</v>
      </c>
      <c r="C243" s="1093"/>
      <c r="D243" s="159" t="s">
        <v>2</v>
      </c>
      <c r="E243" s="223">
        <v>1</v>
      </c>
      <c r="F243" s="308">
        <v>0</v>
      </c>
      <c r="G243" s="225">
        <f t="shared" si="4"/>
        <v>0</v>
      </c>
    </row>
    <row r="244" spans="1:7" ht="25.5">
      <c r="A244" s="165" t="s">
        <v>511</v>
      </c>
      <c r="B244" s="141" t="s">
        <v>2897</v>
      </c>
      <c r="C244" s="1093"/>
      <c r="D244" s="159" t="s">
        <v>2</v>
      </c>
      <c r="E244" s="223">
        <v>1</v>
      </c>
      <c r="F244" s="308">
        <v>0</v>
      </c>
      <c r="G244" s="225">
        <f t="shared" si="4"/>
        <v>0</v>
      </c>
    </row>
    <row r="245" spans="1:7" ht="25.5">
      <c r="A245" s="165" t="s">
        <v>512</v>
      </c>
      <c r="B245" s="141" t="s">
        <v>2898</v>
      </c>
      <c r="C245" s="1093"/>
      <c r="D245" s="159" t="s">
        <v>2</v>
      </c>
      <c r="E245" s="223">
        <v>1</v>
      </c>
      <c r="F245" s="308">
        <v>0</v>
      </c>
      <c r="G245" s="225">
        <f t="shared" si="4"/>
        <v>0</v>
      </c>
    </row>
    <row r="246" spans="1:7" ht="25.5">
      <c r="A246" s="165" t="s">
        <v>513</v>
      </c>
      <c r="B246" s="141" t="s">
        <v>2899</v>
      </c>
      <c r="C246" s="1093"/>
      <c r="D246" s="159" t="s">
        <v>2</v>
      </c>
      <c r="E246" s="223">
        <v>1</v>
      </c>
      <c r="F246" s="308">
        <v>0</v>
      </c>
      <c r="G246" s="225">
        <f t="shared" si="4"/>
        <v>0</v>
      </c>
    </row>
    <row r="247" spans="1:7" ht="25.5">
      <c r="A247" s="165" t="s">
        <v>514</v>
      </c>
      <c r="B247" s="141" t="s">
        <v>2900</v>
      </c>
      <c r="C247" s="1093"/>
      <c r="D247" s="159" t="s">
        <v>2</v>
      </c>
      <c r="E247" s="223">
        <v>1</v>
      </c>
      <c r="F247" s="308">
        <v>0</v>
      </c>
      <c r="G247" s="225">
        <f t="shared" si="4"/>
        <v>0</v>
      </c>
    </row>
    <row r="248" spans="1:7" ht="38.25">
      <c r="A248" s="165" t="s">
        <v>515</v>
      </c>
      <c r="B248" s="141" t="s">
        <v>2901</v>
      </c>
      <c r="C248" s="1093"/>
      <c r="D248" s="159" t="s">
        <v>2</v>
      </c>
      <c r="E248" s="223">
        <v>1</v>
      </c>
      <c r="F248" s="308">
        <v>0</v>
      </c>
      <c r="G248" s="225">
        <f t="shared" si="4"/>
        <v>0</v>
      </c>
    </row>
    <row r="249" spans="1:7" ht="25.5">
      <c r="A249" s="165" t="s">
        <v>516</v>
      </c>
      <c r="B249" s="141" t="s">
        <v>2902</v>
      </c>
      <c r="C249" s="1093"/>
      <c r="D249" s="159" t="s">
        <v>2</v>
      </c>
      <c r="E249" s="223">
        <v>1</v>
      </c>
      <c r="F249" s="308">
        <v>0</v>
      </c>
      <c r="G249" s="225">
        <f t="shared" si="4"/>
        <v>0</v>
      </c>
    </row>
    <row r="250" spans="1:7" ht="38.25">
      <c r="A250" s="165" t="s">
        <v>517</v>
      </c>
      <c r="B250" s="141" t="s">
        <v>2903</v>
      </c>
      <c r="C250" s="1093"/>
      <c r="D250" s="159" t="s">
        <v>2</v>
      </c>
      <c r="E250" s="223">
        <v>1</v>
      </c>
      <c r="F250" s="308">
        <v>0</v>
      </c>
      <c r="G250" s="225">
        <f t="shared" si="4"/>
        <v>0</v>
      </c>
    </row>
    <row r="251" spans="1:7" ht="25.5">
      <c r="A251" s="165" t="s">
        <v>518</v>
      </c>
      <c r="B251" s="141" t="s">
        <v>2904</v>
      </c>
      <c r="C251" s="1093"/>
      <c r="D251" s="159" t="s">
        <v>2</v>
      </c>
      <c r="E251" s="223">
        <v>1</v>
      </c>
      <c r="F251" s="308">
        <v>0</v>
      </c>
      <c r="G251" s="225">
        <f t="shared" si="4"/>
        <v>0</v>
      </c>
    </row>
    <row r="252" spans="1:7" ht="25.5">
      <c r="A252" s="165" t="s">
        <v>519</v>
      </c>
      <c r="B252" s="141" t="s">
        <v>2905</v>
      </c>
      <c r="C252" s="1093"/>
      <c r="D252" s="159" t="s">
        <v>2</v>
      </c>
      <c r="E252" s="223">
        <v>1</v>
      </c>
      <c r="F252" s="308">
        <v>0</v>
      </c>
      <c r="G252" s="225">
        <f t="shared" si="4"/>
        <v>0</v>
      </c>
    </row>
    <row r="253" spans="1:7" ht="38.25">
      <c r="A253" s="165" t="s">
        <v>520</v>
      </c>
      <c r="B253" s="141" t="s">
        <v>2906</v>
      </c>
      <c r="C253" s="1093"/>
      <c r="D253" s="159" t="s">
        <v>2</v>
      </c>
      <c r="E253" s="223">
        <v>1</v>
      </c>
      <c r="F253" s="308">
        <v>0</v>
      </c>
      <c r="G253" s="225">
        <f t="shared" si="4"/>
        <v>0</v>
      </c>
    </row>
    <row r="254" spans="1:7" ht="25.5">
      <c r="A254" s="165" t="s">
        <v>521</v>
      </c>
      <c r="B254" s="141" t="s">
        <v>2907</v>
      </c>
      <c r="C254" s="1093"/>
      <c r="D254" s="159" t="s">
        <v>2</v>
      </c>
      <c r="E254" s="223">
        <v>1</v>
      </c>
      <c r="F254" s="308">
        <v>0</v>
      </c>
      <c r="G254" s="225">
        <f t="shared" si="4"/>
        <v>0</v>
      </c>
    </row>
    <row r="255" spans="1:7" ht="25.5">
      <c r="A255" s="165" t="s">
        <v>522</v>
      </c>
      <c r="B255" s="141" t="s">
        <v>2908</v>
      </c>
      <c r="C255" s="1093"/>
      <c r="D255" s="159" t="s">
        <v>2</v>
      </c>
      <c r="E255" s="223">
        <v>1</v>
      </c>
      <c r="F255" s="308">
        <v>0</v>
      </c>
      <c r="G255" s="225">
        <f t="shared" si="4"/>
        <v>0</v>
      </c>
    </row>
    <row r="256" spans="1:7" ht="38.25">
      <c r="A256" s="165" t="s">
        <v>289</v>
      </c>
      <c r="B256" s="141" t="s">
        <v>2909</v>
      </c>
      <c r="C256" s="1093"/>
      <c r="D256" s="159" t="s">
        <v>2</v>
      </c>
      <c r="E256" s="223">
        <v>1</v>
      </c>
      <c r="F256" s="308">
        <v>0</v>
      </c>
      <c r="G256" s="225">
        <f t="shared" si="4"/>
        <v>0</v>
      </c>
    </row>
    <row r="257" spans="1:7" ht="25.5">
      <c r="A257" s="165" t="s">
        <v>523</v>
      </c>
      <c r="B257" s="141" t="s">
        <v>2910</v>
      </c>
      <c r="C257" s="1093"/>
      <c r="D257" s="159" t="s">
        <v>2</v>
      </c>
      <c r="E257" s="223">
        <v>1</v>
      </c>
      <c r="F257" s="308">
        <v>0</v>
      </c>
      <c r="G257" s="225">
        <f t="shared" si="4"/>
        <v>0</v>
      </c>
    </row>
    <row r="258" spans="1:7" ht="25.5">
      <c r="A258" s="165" t="s">
        <v>524</v>
      </c>
      <c r="B258" s="141" t="s">
        <v>2911</v>
      </c>
      <c r="C258" s="1093"/>
      <c r="D258" s="159" t="s">
        <v>2</v>
      </c>
      <c r="E258" s="223">
        <v>1</v>
      </c>
      <c r="F258" s="308">
        <v>0</v>
      </c>
      <c r="G258" s="225">
        <f t="shared" si="4"/>
        <v>0</v>
      </c>
    </row>
    <row r="259" spans="1:7" ht="38.25">
      <c r="A259" s="165" t="s">
        <v>525</v>
      </c>
      <c r="B259" s="141" t="s">
        <v>2912</v>
      </c>
      <c r="C259" s="1093"/>
      <c r="D259" s="159" t="s">
        <v>2</v>
      </c>
      <c r="E259" s="223">
        <v>1</v>
      </c>
      <c r="F259" s="308">
        <v>0</v>
      </c>
      <c r="G259" s="225">
        <f t="shared" si="4"/>
        <v>0</v>
      </c>
    </row>
    <row r="260" spans="1:7" ht="25.5">
      <c r="A260" s="165" t="s">
        <v>526</v>
      </c>
      <c r="B260" s="141" t="s">
        <v>2913</v>
      </c>
      <c r="C260" s="1093"/>
      <c r="D260" s="159" t="s">
        <v>2</v>
      </c>
      <c r="E260" s="223">
        <v>1</v>
      </c>
      <c r="F260" s="308">
        <v>0</v>
      </c>
      <c r="G260" s="225">
        <f t="shared" si="4"/>
        <v>0</v>
      </c>
    </row>
    <row r="261" spans="1:7" ht="25.5">
      <c r="A261" s="165" t="s">
        <v>527</v>
      </c>
      <c r="B261" s="141" t="s">
        <v>2914</v>
      </c>
      <c r="C261" s="1093"/>
      <c r="D261" s="159" t="s">
        <v>2</v>
      </c>
      <c r="E261" s="223">
        <v>1</v>
      </c>
      <c r="F261" s="308">
        <v>0</v>
      </c>
      <c r="G261" s="225">
        <f t="shared" si="4"/>
        <v>0</v>
      </c>
    </row>
    <row r="262" spans="1:7" ht="38.25">
      <c r="A262" s="165" t="s">
        <v>528</v>
      </c>
      <c r="B262" s="141" t="s">
        <v>2915</v>
      </c>
      <c r="C262" s="1093"/>
      <c r="D262" s="159" t="s">
        <v>2</v>
      </c>
      <c r="E262" s="223">
        <v>1</v>
      </c>
      <c r="F262" s="308">
        <v>0</v>
      </c>
      <c r="G262" s="225">
        <f t="shared" si="4"/>
        <v>0</v>
      </c>
    </row>
    <row r="263" spans="1:7" ht="25.5">
      <c r="A263" s="165" t="s">
        <v>529</v>
      </c>
      <c r="B263" s="141" t="s">
        <v>2916</v>
      </c>
      <c r="C263" s="1093"/>
      <c r="D263" s="159" t="s">
        <v>2</v>
      </c>
      <c r="E263" s="223">
        <v>1</v>
      </c>
      <c r="F263" s="308">
        <v>0</v>
      </c>
      <c r="G263" s="225">
        <f t="shared" si="4"/>
        <v>0</v>
      </c>
    </row>
    <row r="264" spans="1:7" ht="25.5">
      <c r="A264" s="165" t="s">
        <v>530</v>
      </c>
      <c r="B264" s="141" t="s">
        <v>2917</v>
      </c>
      <c r="C264" s="1093"/>
      <c r="D264" s="159" t="s">
        <v>2</v>
      </c>
      <c r="E264" s="223">
        <v>1</v>
      </c>
      <c r="F264" s="308">
        <v>0</v>
      </c>
      <c r="G264" s="225">
        <f t="shared" si="4"/>
        <v>0</v>
      </c>
    </row>
    <row r="265" spans="1:7" ht="38.25">
      <c r="A265" s="165" t="s">
        <v>531</v>
      </c>
      <c r="B265" s="141" t="s">
        <v>2918</v>
      </c>
      <c r="C265" s="1093"/>
      <c r="D265" s="159" t="s">
        <v>2</v>
      </c>
      <c r="E265" s="223">
        <v>1</v>
      </c>
      <c r="F265" s="308">
        <v>0</v>
      </c>
      <c r="G265" s="225">
        <f t="shared" si="4"/>
        <v>0</v>
      </c>
    </row>
    <row r="266" spans="1:7" ht="25.5">
      <c r="A266" s="165" t="s">
        <v>532</v>
      </c>
      <c r="B266" s="141" t="s">
        <v>2919</v>
      </c>
      <c r="C266" s="1093"/>
      <c r="D266" s="159" t="s">
        <v>2</v>
      </c>
      <c r="E266" s="223">
        <v>1</v>
      </c>
      <c r="F266" s="308">
        <v>0</v>
      </c>
      <c r="G266" s="225">
        <f t="shared" si="4"/>
        <v>0</v>
      </c>
    </row>
    <row r="267" spans="1:7" ht="38.25">
      <c r="A267" s="165" t="s">
        <v>533</v>
      </c>
      <c r="B267" s="141" t="s">
        <v>2920</v>
      </c>
      <c r="C267" s="1093"/>
      <c r="D267" s="159" t="s">
        <v>2</v>
      </c>
      <c r="E267" s="223">
        <v>1</v>
      </c>
      <c r="F267" s="308">
        <v>0</v>
      </c>
      <c r="G267" s="225">
        <f t="shared" si="4"/>
        <v>0</v>
      </c>
    </row>
    <row r="268" spans="1:7" ht="25.5">
      <c r="A268" s="165" t="s">
        <v>534</v>
      </c>
      <c r="B268" s="141" t="s">
        <v>2921</v>
      </c>
      <c r="C268" s="1093"/>
      <c r="D268" s="159" t="s">
        <v>2</v>
      </c>
      <c r="E268" s="223">
        <v>1</v>
      </c>
      <c r="F268" s="308">
        <v>0</v>
      </c>
      <c r="G268" s="225">
        <f t="shared" si="4"/>
        <v>0</v>
      </c>
    </row>
    <row r="269" spans="1:7" ht="25.5">
      <c r="A269" s="165" t="s">
        <v>535</v>
      </c>
      <c r="B269" s="141" t="s">
        <v>2922</v>
      </c>
      <c r="C269" s="1093"/>
      <c r="D269" s="159" t="s">
        <v>2</v>
      </c>
      <c r="E269" s="223">
        <v>1</v>
      </c>
      <c r="F269" s="308">
        <v>0</v>
      </c>
      <c r="G269" s="225">
        <f t="shared" si="4"/>
        <v>0</v>
      </c>
    </row>
    <row r="270" spans="1:7" ht="25.5">
      <c r="A270" s="165" t="s">
        <v>536</v>
      </c>
      <c r="B270" s="141" t="s">
        <v>2923</v>
      </c>
      <c r="C270" s="1093"/>
      <c r="D270" s="159" t="s">
        <v>2</v>
      </c>
      <c r="E270" s="223">
        <v>1</v>
      </c>
      <c r="F270" s="308">
        <v>0</v>
      </c>
      <c r="G270" s="225">
        <f t="shared" si="4"/>
        <v>0</v>
      </c>
    </row>
    <row r="271" spans="1:7" ht="25.5">
      <c r="A271" s="165" t="s">
        <v>537</v>
      </c>
      <c r="B271" s="141" t="s">
        <v>2924</v>
      </c>
      <c r="C271" s="1093"/>
      <c r="D271" s="159" t="s">
        <v>2</v>
      </c>
      <c r="E271" s="223">
        <v>1</v>
      </c>
      <c r="F271" s="308">
        <v>0</v>
      </c>
      <c r="G271" s="225">
        <f t="shared" si="4"/>
        <v>0</v>
      </c>
    </row>
    <row r="272" spans="1:7" ht="25.5">
      <c r="A272" s="165" t="s">
        <v>538</v>
      </c>
      <c r="B272" s="141" t="s">
        <v>2925</v>
      </c>
      <c r="C272" s="1093"/>
      <c r="D272" s="159" t="s">
        <v>2</v>
      </c>
      <c r="E272" s="223">
        <v>1</v>
      </c>
      <c r="F272" s="308">
        <v>0</v>
      </c>
      <c r="G272" s="225">
        <f t="shared" si="4"/>
        <v>0</v>
      </c>
    </row>
    <row r="273" spans="1:7" ht="25.5">
      <c r="A273" s="165" t="s">
        <v>539</v>
      </c>
      <c r="B273" s="141" t="s">
        <v>2926</v>
      </c>
      <c r="C273" s="1093"/>
      <c r="D273" s="159" t="s">
        <v>2</v>
      </c>
      <c r="E273" s="223">
        <v>1</v>
      </c>
      <c r="F273" s="308">
        <v>0</v>
      </c>
      <c r="G273" s="225">
        <f t="shared" si="4"/>
        <v>0</v>
      </c>
    </row>
    <row r="274" spans="1:7" ht="25.5">
      <c r="A274" s="165" t="s">
        <v>540</v>
      </c>
      <c r="B274" s="141" t="s">
        <v>2927</v>
      </c>
      <c r="C274" s="1093"/>
      <c r="D274" s="159" t="s">
        <v>2</v>
      </c>
      <c r="E274" s="223">
        <v>1</v>
      </c>
      <c r="F274" s="308">
        <v>0</v>
      </c>
      <c r="G274" s="225">
        <f t="shared" ref="G274:G337" si="5">E274*F274</f>
        <v>0</v>
      </c>
    </row>
    <row r="275" spans="1:7" ht="25.5">
      <c r="A275" s="165" t="s">
        <v>541</v>
      </c>
      <c r="B275" s="141" t="s">
        <v>2928</v>
      </c>
      <c r="C275" s="1093"/>
      <c r="D275" s="159" t="s">
        <v>2</v>
      </c>
      <c r="E275" s="223">
        <v>1</v>
      </c>
      <c r="F275" s="308">
        <v>0</v>
      </c>
      <c r="G275" s="225">
        <f t="shared" si="5"/>
        <v>0</v>
      </c>
    </row>
    <row r="276" spans="1:7" ht="25.5">
      <c r="A276" s="165" t="s">
        <v>542</v>
      </c>
      <c r="B276" s="141" t="s">
        <v>2929</v>
      </c>
      <c r="C276" s="1093"/>
      <c r="D276" s="159" t="s">
        <v>2</v>
      </c>
      <c r="E276" s="223">
        <v>1</v>
      </c>
      <c r="F276" s="308">
        <v>0</v>
      </c>
      <c r="G276" s="225">
        <f t="shared" si="5"/>
        <v>0</v>
      </c>
    </row>
    <row r="277" spans="1:7" ht="25.5">
      <c r="A277" s="165" t="s">
        <v>543</v>
      </c>
      <c r="B277" s="141" t="s">
        <v>2930</v>
      </c>
      <c r="C277" s="1093"/>
      <c r="D277" s="159" t="s">
        <v>2</v>
      </c>
      <c r="E277" s="223">
        <v>1</v>
      </c>
      <c r="F277" s="308">
        <v>0</v>
      </c>
      <c r="G277" s="225">
        <f t="shared" si="5"/>
        <v>0</v>
      </c>
    </row>
    <row r="278" spans="1:7" ht="25.5">
      <c r="A278" s="165" t="s">
        <v>544</v>
      </c>
      <c r="B278" s="141" t="s">
        <v>2931</v>
      </c>
      <c r="C278" s="1093"/>
      <c r="D278" s="159" t="s">
        <v>2</v>
      </c>
      <c r="E278" s="223">
        <v>1</v>
      </c>
      <c r="F278" s="308">
        <v>0</v>
      </c>
      <c r="G278" s="225">
        <f t="shared" si="5"/>
        <v>0</v>
      </c>
    </row>
    <row r="279" spans="1:7" ht="25.5">
      <c r="A279" s="165" t="s">
        <v>545</v>
      </c>
      <c r="B279" s="141" t="s">
        <v>2932</v>
      </c>
      <c r="C279" s="1093"/>
      <c r="D279" s="159" t="s">
        <v>2</v>
      </c>
      <c r="E279" s="223">
        <v>1</v>
      </c>
      <c r="F279" s="308">
        <v>0</v>
      </c>
      <c r="G279" s="225">
        <f t="shared" si="5"/>
        <v>0</v>
      </c>
    </row>
    <row r="280" spans="1:7" ht="25.5">
      <c r="A280" s="165" t="s">
        <v>546</v>
      </c>
      <c r="B280" s="141" t="s">
        <v>2933</v>
      </c>
      <c r="C280" s="1093"/>
      <c r="D280" s="159" t="s">
        <v>2</v>
      </c>
      <c r="E280" s="223">
        <v>1</v>
      </c>
      <c r="F280" s="308">
        <v>0</v>
      </c>
      <c r="G280" s="225">
        <f t="shared" si="5"/>
        <v>0</v>
      </c>
    </row>
    <row r="281" spans="1:7" ht="25.5">
      <c r="A281" s="165" t="s">
        <v>547</v>
      </c>
      <c r="B281" s="141" t="s">
        <v>2934</v>
      </c>
      <c r="C281" s="1093"/>
      <c r="D281" s="159" t="s">
        <v>2</v>
      </c>
      <c r="E281" s="223">
        <v>1</v>
      </c>
      <c r="F281" s="308">
        <v>0</v>
      </c>
      <c r="G281" s="225">
        <f t="shared" si="5"/>
        <v>0</v>
      </c>
    </row>
    <row r="282" spans="1:7" ht="25.5">
      <c r="A282" s="165" t="s">
        <v>290</v>
      </c>
      <c r="B282" s="141" t="s">
        <v>2935</v>
      </c>
      <c r="C282" s="1093"/>
      <c r="D282" s="159" t="s">
        <v>2</v>
      </c>
      <c r="E282" s="223">
        <v>1</v>
      </c>
      <c r="F282" s="308">
        <v>0</v>
      </c>
      <c r="G282" s="225">
        <f t="shared" si="5"/>
        <v>0</v>
      </c>
    </row>
    <row r="283" spans="1:7" ht="25.5">
      <c r="A283" s="165" t="s">
        <v>548</v>
      </c>
      <c r="B283" s="141" t="s">
        <v>2936</v>
      </c>
      <c r="C283" s="1093"/>
      <c r="D283" s="159" t="s">
        <v>2</v>
      </c>
      <c r="E283" s="223">
        <v>1</v>
      </c>
      <c r="F283" s="308">
        <v>0</v>
      </c>
      <c r="G283" s="225">
        <f t="shared" si="5"/>
        <v>0</v>
      </c>
    </row>
    <row r="284" spans="1:7" ht="25.5">
      <c r="A284" s="165" t="s">
        <v>549</v>
      </c>
      <c r="B284" s="141" t="s">
        <v>2937</v>
      </c>
      <c r="C284" s="1093"/>
      <c r="D284" s="159" t="s">
        <v>2</v>
      </c>
      <c r="E284" s="223">
        <v>1</v>
      </c>
      <c r="F284" s="308">
        <v>0</v>
      </c>
      <c r="G284" s="225">
        <f t="shared" si="5"/>
        <v>0</v>
      </c>
    </row>
    <row r="285" spans="1:7" ht="25.5">
      <c r="A285" s="165" t="s">
        <v>550</v>
      </c>
      <c r="B285" s="141" t="s">
        <v>2938</v>
      </c>
      <c r="C285" s="1093"/>
      <c r="D285" s="159" t="s">
        <v>2</v>
      </c>
      <c r="E285" s="223">
        <v>1</v>
      </c>
      <c r="F285" s="308">
        <v>0</v>
      </c>
      <c r="G285" s="225">
        <f t="shared" si="5"/>
        <v>0</v>
      </c>
    </row>
    <row r="286" spans="1:7" ht="25.5">
      <c r="A286" s="165" t="s">
        <v>551</v>
      </c>
      <c r="B286" s="141" t="s">
        <v>2939</v>
      </c>
      <c r="C286" s="1093"/>
      <c r="D286" s="159" t="s">
        <v>2</v>
      </c>
      <c r="E286" s="223">
        <v>1</v>
      </c>
      <c r="F286" s="308">
        <v>0</v>
      </c>
      <c r="G286" s="225">
        <f t="shared" si="5"/>
        <v>0</v>
      </c>
    </row>
    <row r="287" spans="1:7" ht="25.5">
      <c r="A287" s="165" t="s">
        <v>552</v>
      </c>
      <c r="B287" s="141" t="s">
        <v>2940</v>
      </c>
      <c r="C287" s="1093"/>
      <c r="D287" s="159" t="s">
        <v>2</v>
      </c>
      <c r="E287" s="223">
        <v>1</v>
      </c>
      <c r="F287" s="308">
        <v>0</v>
      </c>
      <c r="G287" s="225">
        <f t="shared" si="5"/>
        <v>0</v>
      </c>
    </row>
    <row r="288" spans="1:7" ht="38.25">
      <c r="A288" s="165" t="s">
        <v>553</v>
      </c>
      <c r="B288" s="141" t="s">
        <v>2941</v>
      </c>
      <c r="C288" s="1093"/>
      <c r="D288" s="159" t="s">
        <v>2</v>
      </c>
      <c r="E288" s="223">
        <v>1</v>
      </c>
      <c r="F288" s="308">
        <v>0</v>
      </c>
      <c r="G288" s="225">
        <f t="shared" si="5"/>
        <v>0</v>
      </c>
    </row>
    <row r="289" spans="1:7" ht="25.5">
      <c r="A289" s="165" t="s">
        <v>554</v>
      </c>
      <c r="B289" s="141" t="s">
        <v>2942</v>
      </c>
      <c r="C289" s="1093"/>
      <c r="D289" s="159" t="s">
        <v>2</v>
      </c>
      <c r="E289" s="223">
        <v>1</v>
      </c>
      <c r="F289" s="308">
        <v>0</v>
      </c>
      <c r="G289" s="225">
        <f t="shared" si="5"/>
        <v>0</v>
      </c>
    </row>
    <row r="290" spans="1:7" ht="38.25">
      <c r="A290" s="165" t="s">
        <v>555</v>
      </c>
      <c r="B290" s="141" t="s">
        <v>2943</v>
      </c>
      <c r="C290" s="1093"/>
      <c r="D290" s="159" t="s">
        <v>2</v>
      </c>
      <c r="E290" s="223">
        <v>1</v>
      </c>
      <c r="F290" s="308">
        <v>0</v>
      </c>
      <c r="G290" s="225">
        <f t="shared" si="5"/>
        <v>0</v>
      </c>
    </row>
    <row r="291" spans="1:7" ht="25.5">
      <c r="A291" s="165" t="s">
        <v>556</v>
      </c>
      <c r="B291" s="141" t="s">
        <v>2944</v>
      </c>
      <c r="C291" s="1093"/>
      <c r="D291" s="159" t="s">
        <v>2</v>
      </c>
      <c r="E291" s="223">
        <v>1</v>
      </c>
      <c r="F291" s="308">
        <v>0</v>
      </c>
      <c r="G291" s="225">
        <f t="shared" si="5"/>
        <v>0</v>
      </c>
    </row>
    <row r="292" spans="1:7" ht="25.5">
      <c r="A292" s="165" t="s">
        <v>557</v>
      </c>
      <c r="B292" s="141" t="s">
        <v>2945</v>
      </c>
      <c r="C292" s="1093"/>
      <c r="D292" s="159" t="s">
        <v>2</v>
      </c>
      <c r="E292" s="223">
        <v>1</v>
      </c>
      <c r="F292" s="308">
        <v>0</v>
      </c>
      <c r="G292" s="225">
        <f t="shared" si="5"/>
        <v>0</v>
      </c>
    </row>
    <row r="293" spans="1:7" ht="38.25">
      <c r="A293" s="165" t="s">
        <v>558</v>
      </c>
      <c r="B293" s="141" t="s">
        <v>2946</v>
      </c>
      <c r="C293" s="1093"/>
      <c r="D293" s="159" t="s">
        <v>2</v>
      </c>
      <c r="E293" s="223">
        <v>1</v>
      </c>
      <c r="F293" s="308">
        <v>0</v>
      </c>
      <c r="G293" s="225">
        <f t="shared" si="5"/>
        <v>0</v>
      </c>
    </row>
    <row r="294" spans="1:7" ht="25.5">
      <c r="A294" s="165" t="s">
        <v>559</v>
      </c>
      <c r="B294" s="141" t="s">
        <v>2947</v>
      </c>
      <c r="C294" s="1093"/>
      <c r="D294" s="159" t="s">
        <v>2</v>
      </c>
      <c r="E294" s="223">
        <v>1</v>
      </c>
      <c r="F294" s="308">
        <v>0</v>
      </c>
      <c r="G294" s="225">
        <f t="shared" si="5"/>
        <v>0</v>
      </c>
    </row>
    <row r="295" spans="1:7" ht="25.5">
      <c r="A295" s="165" t="s">
        <v>560</v>
      </c>
      <c r="B295" s="141" t="s">
        <v>2948</v>
      </c>
      <c r="C295" s="1093"/>
      <c r="D295" s="159" t="s">
        <v>2</v>
      </c>
      <c r="E295" s="223">
        <v>1</v>
      </c>
      <c r="F295" s="308">
        <v>0</v>
      </c>
      <c r="G295" s="225">
        <f t="shared" si="5"/>
        <v>0</v>
      </c>
    </row>
    <row r="296" spans="1:7" ht="38.25">
      <c r="A296" s="165" t="s">
        <v>561</v>
      </c>
      <c r="B296" s="141" t="s">
        <v>2949</v>
      </c>
      <c r="C296" s="1093"/>
      <c r="D296" s="159" t="s">
        <v>2</v>
      </c>
      <c r="E296" s="223">
        <v>1</v>
      </c>
      <c r="F296" s="308">
        <v>0</v>
      </c>
      <c r="G296" s="225">
        <f t="shared" si="5"/>
        <v>0</v>
      </c>
    </row>
    <row r="297" spans="1:7" ht="25.5">
      <c r="A297" s="165" t="s">
        <v>562</v>
      </c>
      <c r="B297" s="141" t="s">
        <v>2950</v>
      </c>
      <c r="C297" s="1093"/>
      <c r="D297" s="159" t="s">
        <v>2</v>
      </c>
      <c r="E297" s="223">
        <v>1</v>
      </c>
      <c r="F297" s="308">
        <v>0</v>
      </c>
      <c r="G297" s="225">
        <f t="shared" si="5"/>
        <v>0</v>
      </c>
    </row>
    <row r="298" spans="1:7" ht="25.5">
      <c r="A298" s="165" t="s">
        <v>563</v>
      </c>
      <c r="B298" s="141" t="s">
        <v>2951</v>
      </c>
      <c r="C298" s="1093"/>
      <c r="D298" s="159" t="s">
        <v>2</v>
      </c>
      <c r="E298" s="223">
        <v>1</v>
      </c>
      <c r="F298" s="308">
        <v>0</v>
      </c>
      <c r="G298" s="225">
        <f t="shared" si="5"/>
        <v>0</v>
      </c>
    </row>
    <row r="299" spans="1:7" ht="38.25">
      <c r="A299" s="165" t="s">
        <v>564</v>
      </c>
      <c r="B299" s="141" t="s">
        <v>2952</v>
      </c>
      <c r="C299" s="1093"/>
      <c r="D299" s="159" t="s">
        <v>2</v>
      </c>
      <c r="E299" s="223">
        <v>1</v>
      </c>
      <c r="F299" s="308">
        <v>0</v>
      </c>
      <c r="G299" s="225">
        <f t="shared" si="5"/>
        <v>0</v>
      </c>
    </row>
    <row r="300" spans="1:7" ht="25.5">
      <c r="A300" s="165" t="s">
        <v>565</v>
      </c>
      <c r="B300" s="141" t="s">
        <v>2953</v>
      </c>
      <c r="C300" s="1093"/>
      <c r="D300" s="159" t="s">
        <v>2</v>
      </c>
      <c r="E300" s="223">
        <v>1</v>
      </c>
      <c r="F300" s="308">
        <v>0</v>
      </c>
      <c r="G300" s="225">
        <f t="shared" si="5"/>
        <v>0</v>
      </c>
    </row>
    <row r="301" spans="1:7" ht="25.5">
      <c r="A301" s="165" t="s">
        <v>566</v>
      </c>
      <c r="B301" s="141" t="s">
        <v>2954</v>
      </c>
      <c r="C301" s="1093"/>
      <c r="D301" s="159" t="s">
        <v>2</v>
      </c>
      <c r="E301" s="223">
        <v>1</v>
      </c>
      <c r="F301" s="308">
        <v>0</v>
      </c>
      <c r="G301" s="225">
        <f t="shared" si="5"/>
        <v>0</v>
      </c>
    </row>
    <row r="302" spans="1:7" ht="38.25">
      <c r="A302" s="165" t="s">
        <v>567</v>
      </c>
      <c r="B302" s="141" t="s">
        <v>2955</v>
      </c>
      <c r="C302" s="1093"/>
      <c r="D302" s="159" t="s">
        <v>2</v>
      </c>
      <c r="E302" s="223">
        <v>1</v>
      </c>
      <c r="F302" s="308">
        <v>0</v>
      </c>
      <c r="G302" s="225">
        <f t="shared" si="5"/>
        <v>0</v>
      </c>
    </row>
    <row r="303" spans="1:7" ht="25.5">
      <c r="A303" s="165" t="s">
        <v>568</v>
      </c>
      <c r="B303" s="141" t="s">
        <v>2956</v>
      </c>
      <c r="C303" s="1093"/>
      <c r="D303" s="159" t="s">
        <v>2</v>
      </c>
      <c r="E303" s="223">
        <v>1</v>
      </c>
      <c r="F303" s="308">
        <v>0</v>
      </c>
      <c r="G303" s="225">
        <f t="shared" si="5"/>
        <v>0</v>
      </c>
    </row>
    <row r="304" spans="1:7" ht="25.5">
      <c r="A304" s="165" t="s">
        <v>569</v>
      </c>
      <c r="B304" s="141" t="s">
        <v>2957</v>
      </c>
      <c r="C304" s="1093"/>
      <c r="D304" s="159" t="s">
        <v>2</v>
      </c>
      <c r="E304" s="223">
        <v>1</v>
      </c>
      <c r="F304" s="308">
        <v>0</v>
      </c>
      <c r="G304" s="225">
        <f t="shared" si="5"/>
        <v>0</v>
      </c>
    </row>
    <row r="305" spans="1:7" ht="38.25">
      <c r="A305" s="165" t="s">
        <v>570</v>
      </c>
      <c r="B305" s="141" t="s">
        <v>2958</v>
      </c>
      <c r="C305" s="1093"/>
      <c r="D305" s="159" t="s">
        <v>2</v>
      </c>
      <c r="E305" s="223">
        <v>1</v>
      </c>
      <c r="F305" s="308">
        <v>0</v>
      </c>
      <c r="G305" s="225">
        <f t="shared" si="5"/>
        <v>0</v>
      </c>
    </row>
    <row r="306" spans="1:7" ht="25.5">
      <c r="A306" s="165" t="s">
        <v>571</v>
      </c>
      <c r="B306" s="141" t="s">
        <v>2959</v>
      </c>
      <c r="C306" s="1093"/>
      <c r="D306" s="159" t="s">
        <v>2</v>
      </c>
      <c r="E306" s="223">
        <v>1</v>
      </c>
      <c r="F306" s="308">
        <v>0</v>
      </c>
      <c r="G306" s="225">
        <f t="shared" si="5"/>
        <v>0</v>
      </c>
    </row>
    <row r="307" spans="1:7" ht="38.25">
      <c r="A307" s="165" t="s">
        <v>572</v>
      </c>
      <c r="B307" s="141" t="s">
        <v>2960</v>
      </c>
      <c r="C307" s="1093"/>
      <c r="D307" s="159" t="s">
        <v>2</v>
      </c>
      <c r="E307" s="223">
        <v>1</v>
      </c>
      <c r="F307" s="308">
        <v>0</v>
      </c>
      <c r="G307" s="225">
        <f t="shared" si="5"/>
        <v>0</v>
      </c>
    </row>
    <row r="308" spans="1:7" ht="25.5">
      <c r="A308" s="165" t="s">
        <v>291</v>
      </c>
      <c r="B308" s="141" t="s">
        <v>2961</v>
      </c>
      <c r="C308" s="1093"/>
      <c r="D308" s="159" t="s">
        <v>2</v>
      </c>
      <c r="E308" s="223">
        <v>1</v>
      </c>
      <c r="F308" s="308">
        <v>0</v>
      </c>
      <c r="G308" s="225">
        <f t="shared" si="5"/>
        <v>0</v>
      </c>
    </row>
    <row r="309" spans="1:7" ht="25.5">
      <c r="A309" s="165" t="s">
        <v>573</v>
      </c>
      <c r="B309" s="141" t="s">
        <v>2962</v>
      </c>
      <c r="C309" s="1093"/>
      <c r="D309" s="159" t="s">
        <v>2</v>
      </c>
      <c r="E309" s="223">
        <v>1</v>
      </c>
      <c r="F309" s="308">
        <v>0</v>
      </c>
      <c r="G309" s="225">
        <f t="shared" si="5"/>
        <v>0</v>
      </c>
    </row>
    <row r="310" spans="1:7" ht="38.25">
      <c r="A310" s="165" t="s">
        <v>574</v>
      </c>
      <c r="B310" s="141" t="s">
        <v>2963</v>
      </c>
      <c r="C310" s="1093"/>
      <c r="D310" s="159" t="s">
        <v>2</v>
      </c>
      <c r="E310" s="223">
        <v>1</v>
      </c>
      <c r="F310" s="308">
        <v>0</v>
      </c>
      <c r="G310" s="225">
        <f t="shared" si="5"/>
        <v>0</v>
      </c>
    </row>
    <row r="311" spans="1:7" ht="25.5">
      <c r="A311" s="165" t="s">
        <v>575</v>
      </c>
      <c r="B311" s="141" t="s">
        <v>2964</v>
      </c>
      <c r="C311" s="1093"/>
      <c r="D311" s="159" t="s">
        <v>2</v>
      </c>
      <c r="E311" s="223">
        <v>1</v>
      </c>
      <c r="F311" s="308">
        <v>0</v>
      </c>
      <c r="G311" s="225">
        <f t="shared" si="5"/>
        <v>0</v>
      </c>
    </row>
    <row r="312" spans="1:7" ht="38.25">
      <c r="A312" s="165" t="s">
        <v>576</v>
      </c>
      <c r="B312" s="141" t="s">
        <v>2965</v>
      </c>
      <c r="C312" s="1093"/>
      <c r="D312" s="159" t="s">
        <v>2</v>
      </c>
      <c r="E312" s="223">
        <v>1</v>
      </c>
      <c r="F312" s="308">
        <v>0</v>
      </c>
      <c r="G312" s="225">
        <f t="shared" si="5"/>
        <v>0</v>
      </c>
    </row>
    <row r="313" spans="1:7" ht="25.5">
      <c r="A313" s="165" t="s">
        <v>577</v>
      </c>
      <c r="B313" s="141" t="s">
        <v>2966</v>
      </c>
      <c r="C313" s="1093"/>
      <c r="D313" s="159" t="s">
        <v>2</v>
      </c>
      <c r="E313" s="223">
        <v>1</v>
      </c>
      <c r="F313" s="308">
        <v>0</v>
      </c>
      <c r="G313" s="225">
        <f t="shared" si="5"/>
        <v>0</v>
      </c>
    </row>
    <row r="314" spans="1:7" ht="25.5">
      <c r="A314" s="165" t="s">
        <v>578</v>
      </c>
      <c r="B314" s="141" t="s">
        <v>2967</v>
      </c>
      <c r="C314" s="1093"/>
      <c r="D314" s="159" t="s">
        <v>2</v>
      </c>
      <c r="E314" s="223">
        <v>1</v>
      </c>
      <c r="F314" s="308">
        <v>0</v>
      </c>
      <c r="G314" s="225">
        <f t="shared" si="5"/>
        <v>0</v>
      </c>
    </row>
    <row r="315" spans="1:7" ht="38.25">
      <c r="A315" s="165" t="s">
        <v>579</v>
      </c>
      <c r="B315" s="141" t="s">
        <v>2968</v>
      </c>
      <c r="C315" s="1093"/>
      <c r="D315" s="159" t="s">
        <v>2</v>
      </c>
      <c r="E315" s="223">
        <v>1</v>
      </c>
      <c r="F315" s="308">
        <v>0</v>
      </c>
      <c r="G315" s="225">
        <f t="shared" si="5"/>
        <v>0</v>
      </c>
    </row>
    <row r="316" spans="1:7" ht="25.5">
      <c r="A316" s="165" t="s">
        <v>580</v>
      </c>
      <c r="B316" s="141" t="s">
        <v>2969</v>
      </c>
      <c r="C316" s="1093"/>
      <c r="D316" s="159" t="s">
        <v>2</v>
      </c>
      <c r="E316" s="223">
        <v>1</v>
      </c>
      <c r="F316" s="308">
        <v>0</v>
      </c>
      <c r="G316" s="225">
        <f t="shared" si="5"/>
        <v>0</v>
      </c>
    </row>
    <row r="317" spans="1:7" ht="38.25">
      <c r="A317" s="165" t="s">
        <v>581</v>
      </c>
      <c r="B317" s="141" t="s">
        <v>2970</v>
      </c>
      <c r="C317" s="1093"/>
      <c r="D317" s="159" t="s">
        <v>2</v>
      </c>
      <c r="E317" s="223">
        <v>1</v>
      </c>
      <c r="F317" s="308">
        <v>0</v>
      </c>
      <c r="G317" s="225">
        <f t="shared" si="5"/>
        <v>0</v>
      </c>
    </row>
    <row r="318" spans="1:7" ht="25.5">
      <c r="A318" s="165" t="s">
        <v>582</v>
      </c>
      <c r="B318" s="141" t="s">
        <v>2971</v>
      </c>
      <c r="C318" s="1093"/>
      <c r="D318" s="159" t="s">
        <v>2</v>
      </c>
      <c r="E318" s="223">
        <v>1</v>
      </c>
      <c r="F318" s="308">
        <v>0</v>
      </c>
      <c r="G318" s="225">
        <f t="shared" si="5"/>
        <v>0</v>
      </c>
    </row>
    <row r="319" spans="1:7" ht="25.5">
      <c r="A319" s="165" t="s">
        <v>583</v>
      </c>
      <c r="B319" s="141" t="s">
        <v>2972</v>
      </c>
      <c r="C319" s="1093"/>
      <c r="D319" s="159" t="s">
        <v>2</v>
      </c>
      <c r="E319" s="223">
        <v>1</v>
      </c>
      <c r="F319" s="308">
        <v>0</v>
      </c>
      <c r="G319" s="225">
        <f t="shared" si="5"/>
        <v>0</v>
      </c>
    </row>
    <row r="320" spans="1:7" ht="25.5">
      <c r="A320" s="165" t="s">
        <v>584</v>
      </c>
      <c r="B320" s="141" t="s">
        <v>2973</v>
      </c>
      <c r="C320" s="1093"/>
      <c r="D320" s="159" t="s">
        <v>2</v>
      </c>
      <c r="E320" s="223">
        <v>1</v>
      </c>
      <c r="F320" s="308">
        <v>0</v>
      </c>
      <c r="G320" s="225">
        <f t="shared" si="5"/>
        <v>0</v>
      </c>
    </row>
    <row r="321" spans="1:7" ht="25.5">
      <c r="A321" s="165" t="s">
        <v>585</v>
      </c>
      <c r="B321" s="141" t="s">
        <v>2974</v>
      </c>
      <c r="C321" s="1093"/>
      <c r="D321" s="159" t="s">
        <v>2</v>
      </c>
      <c r="E321" s="223">
        <v>1</v>
      </c>
      <c r="F321" s="308">
        <v>0</v>
      </c>
      <c r="G321" s="225">
        <f t="shared" si="5"/>
        <v>0</v>
      </c>
    </row>
    <row r="322" spans="1:7">
      <c r="A322" s="165"/>
      <c r="B322" s="141"/>
      <c r="C322" s="1093"/>
      <c r="D322" s="159"/>
      <c r="E322" s="223"/>
      <c r="F322" s="308">
        <v>0</v>
      </c>
      <c r="G322" s="225">
        <f t="shared" si="5"/>
        <v>0</v>
      </c>
    </row>
    <row r="323" spans="1:7">
      <c r="A323" s="136" t="s">
        <v>431</v>
      </c>
      <c r="B323" s="151" t="s">
        <v>292</v>
      </c>
      <c r="C323" s="1098"/>
      <c r="D323" s="159"/>
      <c r="E323" s="223"/>
      <c r="F323" s="308">
        <v>0</v>
      </c>
      <c r="G323" s="225">
        <f t="shared" si="5"/>
        <v>0</v>
      </c>
    </row>
    <row r="324" spans="1:7" ht="127.5">
      <c r="A324" s="136">
        <v>2</v>
      </c>
      <c r="B324" s="141" t="s">
        <v>382</v>
      </c>
      <c r="C324" s="1093"/>
      <c r="D324" s="159"/>
      <c r="E324" s="223"/>
      <c r="F324" s="308">
        <v>0</v>
      </c>
      <c r="G324" s="225">
        <f t="shared" si="5"/>
        <v>0</v>
      </c>
    </row>
    <row r="325" spans="1:7" ht="38.25">
      <c r="A325" s="165" t="s">
        <v>136</v>
      </c>
      <c r="B325" s="141" t="s">
        <v>2975</v>
      </c>
      <c r="C325" s="1093"/>
      <c r="D325" s="159" t="s">
        <v>2</v>
      </c>
      <c r="E325" s="223">
        <v>1</v>
      </c>
      <c r="F325" s="308">
        <v>0</v>
      </c>
      <c r="G325" s="225">
        <f t="shared" si="5"/>
        <v>0</v>
      </c>
    </row>
    <row r="326" spans="1:7" ht="25.5">
      <c r="A326" s="165" t="s">
        <v>137</v>
      </c>
      <c r="B326" s="141" t="s">
        <v>2976</v>
      </c>
      <c r="C326" s="1093"/>
      <c r="D326" s="159" t="s">
        <v>2</v>
      </c>
      <c r="E326" s="223">
        <v>1</v>
      </c>
      <c r="F326" s="308">
        <v>0</v>
      </c>
      <c r="G326" s="225">
        <f t="shared" si="5"/>
        <v>0</v>
      </c>
    </row>
    <row r="327" spans="1:7" ht="25.5">
      <c r="A327" s="165" t="s">
        <v>138</v>
      </c>
      <c r="B327" s="141" t="s">
        <v>2977</v>
      </c>
      <c r="C327" s="1093"/>
      <c r="D327" s="159" t="s">
        <v>2</v>
      </c>
      <c r="E327" s="223">
        <v>1</v>
      </c>
      <c r="F327" s="308">
        <v>0</v>
      </c>
      <c r="G327" s="225">
        <f t="shared" si="5"/>
        <v>0</v>
      </c>
    </row>
    <row r="328" spans="1:7" ht="38.25">
      <c r="A328" s="165" t="s">
        <v>139</v>
      </c>
      <c r="B328" s="141" t="s">
        <v>2978</v>
      </c>
      <c r="C328" s="1093"/>
      <c r="D328" s="159" t="s">
        <v>2</v>
      </c>
      <c r="E328" s="223">
        <v>1</v>
      </c>
      <c r="F328" s="308">
        <v>0</v>
      </c>
      <c r="G328" s="225">
        <f t="shared" si="5"/>
        <v>0</v>
      </c>
    </row>
    <row r="329" spans="1:7" ht="51">
      <c r="A329" s="165" t="s">
        <v>141</v>
      </c>
      <c r="B329" s="141" t="s">
        <v>2979</v>
      </c>
      <c r="C329" s="1093"/>
      <c r="D329" s="159" t="s">
        <v>2</v>
      </c>
      <c r="E329" s="223">
        <v>1</v>
      </c>
      <c r="F329" s="308">
        <v>0</v>
      </c>
      <c r="G329" s="225">
        <f t="shared" si="5"/>
        <v>0</v>
      </c>
    </row>
    <row r="330" spans="1:7" ht="51">
      <c r="A330" s="165" t="s">
        <v>142</v>
      </c>
      <c r="B330" s="141" t="s">
        <v>2980</v>
      </c>
      <c r="C330" s="1093"/>
      <c r="D330" s="159" t="s">
        <v>2</v>
      </c>
      <c r="E330" s="223">
        <v>1</v>
      </c>
      <c r="F330" s="308">
        <v>0</v>
      </c>
      <c r="G330" s="225">
        <f t="shared" si="5"/>
        <v>0</v>
      </c>
    </row>
    <row r="331" spans="1:7" ht="38.25">
      <c r="A331" s="165" t="s">
        <v>321</v>
      </c>
      <c r="B331" s="141" t="s">
        <v>2981</v>
      </c>
      <c r="C331" s="1093"/>
      <c r="D331" s="159" t="s">
        <v>2</v>
      </c>
      <c r="E331" s="223">
        <v>1</v>
      </c>
      <c r="F331" s="308">
        <v>0</v>
      </c>
      <c r="G331" s="225">
        <f t="shared" si="5"/>
        <v>0</v>
      </c>
    </row>
    <row r="332" spans="1:7" ht="51">
      <c r="A332" s="165" t="s">
        <v>435</v>
      </c>
      <c r="B332" s="141" t="s">
        <v>2982</v>
      </c>
      <c r="C332" s="1093"/>
      <c r="D332" s="159" t="s">
        <v>2</v>
      </c>
      <c r="E332" s="223">
        <v>1</v>
      </c>
      <c r="F332" s="308">
        <v>0</v>
      </c>
      <c r="G332" s="225">
        <f t="shared" si="5"/>
        <v>0</v>
      </c>
    </row>
    <row r="333" spans="1:7" ht="51">
      <c r="A333" s="165" t="s">
        <v>436</v>
      </c>
      <c r="B333" s="141" t="s">
        <v>2983</v>
      </c>
      <c r="C333" s="1093"/>
      <c r="D333" s="159" t="s">
        <v>2</v>
      </c>
      <c r="E333" s="223">
        <v>1</v>
      </c>
      <c r="F333" s="308">
        <v>0</v>
      </c>
      <c r="G333" s="225">
        <f t="shared" si="5"/>
        <v>0</v>
      </c>
    </row>
    <row r="334" spans="1:7" ht="38.25">
      <c r="A334" s="165" t="s">
        <v>143</v>
      </c>
      <c r="B334" s="141" t="s">
        <v>2984</v>
      </c>
      <c r="C334" s="1093"/>
      <c r="D334" s="159" t="s">
        <v>2</v>
      </c>
      <c r="E334" s="223">
        <v>1</v>
      </c>
      <c r="F334" s="308">
        <v>0</v>
      </c>
      <c r="G334" s="225">
        <f t="shared" si="5"/>
        <v>0</v>
      </c>
    </row>
    <row r="335" spans="1:7" ht="38.25">
      <c r="A335" s="165" t="s">
        <v>437</v>
      </c>
      <c r="B335" s="141" t="s">
        <v>2985</v>
      </c>
      <c r="C335" s="1093"/>
      <c r="D335" s="159" t="s">
        <v>2</v>
      </c>
      <c r="E335" s="223">
        <v>1</v>
      </c>
      <c r="F335" s="308">
        <v>0</v>
      </c>
      <c r="G335" s="225">
        <f t="shared" si="5"/>
        <v>0</v>
      </c>
    </row>
    <row r="336" spans="1:7" ht="25.5">
      <c r="A336" s="165" t="s">
        <v>144</v>
      </c>
      <c r="B336" s="141" t="s">
        <v>2986</v>
      </c>
      <c r="C336" s="1093"/>
      <c r="D336" s="159" t="s">
        <v>2</v>
      </c>
      <c r="E336" s="223">
        <v>1</v>
      </c>
      <c r="F336" s="308">
        <v>0</v>
      </c>
      <c r="G336" s="225">
        <f t="shared" si="5"/>
        <v>0</v>
      </c>
    </row>
    <row r="337" spans="1:7" ht="38.25">
      <c r="A337" s="165" t="s">
        <v>438</v>
      </c>
      <c r="B337" s="141" t="s">
        <v>2987</v>
      </c>
      <c r="C337" s="1093"/>
      <c r="D337" s="159" t="s">
        <v>2</v>
      </c>
      <c r="E337" s="223">
        <v>1</v>
      </c>
      <c r="F337" s="308">
        <v>0</v>
      </c>
      <c r="G337" s="225">
        <f t="shared" si="5"/>
        <v>0</v>
      </c>
    </row>
    <row r="338" spans="1:7" ht="38.25">
      <c r="A338" s="165" t="s">
        <v>439</v>
      </c>
      <c r="B338" s="141" t="s">
        <v>2988</v>
      </c>
      <c r="C338" s="1093"/>
      <c r="D338" s="159" t="s">
        <v>2</v>
      </c>
      <c r="E338" s="223">
        <v>1</v>
      </c>
      <c r="F338" s="308">
        <v>0</v>
      </c>
      <c r="G338" s="225">
        <f t="shared" ref="G338:G401" si="6">E338*F338</f>
        <v>0</v>
      </c>
    </row>
    <row r="339" spans="1:7" ht="25.5">
      <c r="A339" s="165" t="s">
        <v>440</v>
      </c>
      <c r="B339" s="141" t="s">
        <v>2989</v>
      </c>
      <c r="C339" s="1093"/>
      <c r="D339" s="159" t="s">
        <v>2</v>
      </c>
      <c r="E339" s="223">
        <v>1</v>
      </c>
      <c r="F339" s="308">
        <v>0</v>
      </c>
      <c r="G339" s="225">
        <f t="shared" si="6"/>
        <v>0</v>
      </c>
    </row>
    <row r="340" spans="1:7" ht="38.25">
      <c r="A340" s="165" t="s">
        <v>441</v>
      </c>
      <c r="B340" s="141" t="s">
        <v>2990</v>
      </c>
      <c r="C340" s="1093"/>
      <c r="D340" s="159" t="s">
        <v>2</v>
      </c>
      <c r="E340" s="223">
        <v>1</v>
      </c>
      <c r="F340" s="308">
        <v>0</v>
      </c>
      <c r="G340" s="225">
        <f t="shared" si="6"/>
        <v>0</v>
      </c>
    </row>
    <row r="341" spans="1:7" ht="38.25">
      <c r="A341" s="165" t="s">
        <v>442</v>
      </c>
      <c r="B341" s="141" t="s">
        <v>2991</v>
      </c>
      <c r="C341" s="1093"/>
      <c r="D341" s="159" t="s">
        <v>2</v>
      </c>
      <c r="E341" s="223">
        <v>1</v>
      </c>
      <c r="F341" s="308">
        <v>0</v>
      </c>
      <c r="G341" s="225">
        <f t="shared" si="6"/>
        <v>0</v>
      </c>
    </row>
    <row r="342" spans="1:7" ht="38.25">
      <c r="A342" s="165" t="s">
        <v>443</v>
      </c>
      <c r="B342" s="141" t="s">
        <v>2992</v>
      </c>
      <c r="C342" s="1093"/>
      <c r="D342" s="159" t="s">
        <v>2</v>
      </c>
      <c r="E342" s="223">
        <v>1</v>
      </c>
      <c r="F342" s="308">
        <v>0</v>
      </c>
      <c r="G342" s="225">
        <f t="shared" si="6"/>
        <v>0</v>
      </c>
    </row>
    <row r="343" spans="1:7" ht="25.5">
      <c r="A343" s="165" t="s">
        <v>444</v>
      </c>
      <c r="B343" s="141" t="s">
        <v>2993</v>
      </c>
      <c r="C343" s="1093"/>
      <c r="D343" s="159" t="s">
        <v>2</v>
      </c>
      <c r="E343" s="223">
        <v>1</v>
      </c>
      <c r="F343" s="308">
        <v>0</v>
      </c>
      <c r="G343" s="225">
        <f t="shared" si="6"/>
        <v>0</v>
      </c>
    </row>
    <row r="344" spans="1:7" ht="51">
      <c r="A344" s="165" t="s">
        <v>445</v>
      </c>
      <c r="B344" s="141" t="s">
        <v>2994</v>
      </c>
      <c r="C344" s="1093"/>
      <c r="D344" s="159" t="s">
        <v>2</v>
      </c>
      <c r="E344" s="223">
        <v>1</v>
      </c>
      <c r="F344" s="308">
        <v>0</v>
      </c>
      <c r="G344" s="225">
        <f t="shared" si="6"/>
        <v>0</v>
      </c>
    </row>
    <row r="345" spans="1:7" ht="51">
      <c r="A345" s="165" t="s">
        <v>404</v>
      </c>
      <c r="B345" s="141" t="s">
        <v>2995</v>
      </c>
      <c r="C345" s="1093"/>
      <c r="D345" s="159" t="s">
        <v>2</v>
      </c>
      <c r="E345" s="223">
        <v>1</v>
      </c>
      <c r="F345" s="308">
        <v>0</v>
      </c>
      <c r="G345" s="225">
        <f t="shared" si="6"/>
        <v>0</v>
      </c>
    </row>
    <row r="346" spans="1:7" ht="25.5">
      <c r="A346" s="165" t="s">
        <v>446</v>
      </c>
      <c r="B346" s="141" t="s">
        <v>2886</v>
      </c>
      <c r="C346" s="1093"/>
      <c r="D346" s="159" t="s">
        <v>2</v>
      </c>
      <c r="E346" s="223">
        <v>1</v>
      </c>
      <c r="F346" s="308">
        <v>0</v>
      </c>
      <c r="G346" s="225">
        <f t="shared" si="6"/>
        <v>0</v>
      </c>
    </row>
    <row r="347" spans="1:7" ht="25.5">
      <c r="A347" s="165" t="s">
        <v>447</v>
      </c>
      <c r="B347" s="141" t="s">
        <v>2887</v>
      </c>
      <c r="C347" s="1093"/>
      <c r="D347" s="159" t="s">
        <v>2</v>
      </c>
      <c r="E347" s="223">
        <v>1</v>
      </c>
      <c r="F347" s="308">
        <v>0</v>
      </c>
      <c r="G347" s="225">
        <f t="shared" si="6"/>
        <v>0</v>
      </c>
    </row>
    <row r="348" spans="1:7" ht="25.5">
      <c r="A348" s="165" t="s">
        <v>448</v>
      </c>
      <c r="B348" s="141" t="s">
        <v>2996</v>
      </c>
      <c r="C348" s="1093"/>
      <c r="D348" s="159" t="s">
        <v>2</v>
      </c>
      <c r="E348" s="223">
        <v>1</v>
      </c>
      <c r="F348" s="308">
        <v>0</v>
      </c>
      <c r="G348" s="225">
        <f t="shared" si="6"/>
        <v>0</v>
      </c>
    </row>
    <row r="349" spans="1:7" ht="38.25">
      <c r="A349" s="165" t="s">
        <v>449</v>
      </c>
      <c r="B349" s="141" t="s">
        <v>2997</v>
      </c>
      <c r="C349" s="1093"/>
      <c r="D349" s="159" t="s">
        <v>2</v>
      </c>
      <c r="E349" s="223">
        <v>1</v>
      </c>
      <c r="F349" s="308">
        <v>0</v>
      </c>
      <c r="G349" s="225">
        <f t="shared" si="6"/>
        <v>0</v>
      </c>
    </row>
    <row r="350" spans="1:7" s="128" customFormat="1">
      <c r="A350" s="189"/>
      <c r="B350" s="190"/>
      <c r="C350" s="1122"/>
      <c r="D350" s="260"/>
      <c r="E350" s="259"/>
      <c r="F350" s="308">
        <v>0</v>
      </c>
      <c r="G350" s="261">
        <f t="shared" si="6"/>
        <v>0</v>
      </c>
    </row>
    <row r="351" spans="1:7" ht="38.25">
      <c r="A351" s="165" t="s">
        <v>450</v>
      </c>
      <c r="B351" s="141" t="s">
        <v>2998</v>
      </c>
      <c r="C351" s="1093"/>
      <c r="D351" s="159" t="s">
        <v>2</v>
      </c>
      <c r="E351" s="223">
        <v>1</v>
      </c>
      <c r="F351" s="308">
        <v>0</v>
      </c>
      <c r="G351" s="225">
        <f t="shared" si="6"/>
        <v>0</v>
      </c>
    </row>
    <row r="352" spans="1:7" ht="51">
      <c r="A352" s="165" t="s">
        <v>451</v>
      </c>
      <c r="B352" s="141" t="s">
        <v>2999</v>
      </c>
      <c r="C352" s="1093"/>
      <c r="D352" s="159" t="s">
        <v>2</v>
      </c>
      <c r="E352" s="223">
        <v>1</v>
      </c>
      <c r="F352" s="308">
        <v>0</v>
      </c>
      <c r="G352" s="225">
        <f t="shared" si="6"/>
        <v>0</v>
      </c>
    </row>
    <row r="353" spans="1:7" ht="51">
      <c r="A353" s="165" t="s">
        <v>452</v>
      </c>
      <c r="B353" s="141" t="s">
        <v>3000</v>
      </c>
      <c r="C353" s="1093"/>
      <c r="D353" s="159" t="s">
        <v>2</v>
      </c>
      <c r="E353" s="223">
        <v>1</v>
      </c>
      <c r="F353" s="308">
        <v>0</v>
      </c>
      <c r="G353" s="225">
        <f t="shared" si="6"/>
        <v>0</v>
      </c>
    </row>
    <row r="354" spans="1:7" ht="38.25">
      <c r="A354" s="165" t="s">
        <v>453</v>
      </c>
      <c r="B354" s="141" t="s">
        <v>3001</v>
      </c>
      <c r="C354" s="1093"/>
      <c r="D354" s="159" t="s">
        <v>2</v>
      </c>
      <c r="E354" s="223">
        <v>1</v>
      </c>
      <c r="F354" s="308">
        <v>0</v>
      </c>
      <c r="G354" s="225">
        <f t="shared" si="6"/>
        <v>0</v>
      </c>
    </row>
    <row r="355" spans="1:7" ht="51">
      <c r="A355" s="165" t="s">
        <v>454</v>
      </c>
      <c r="B355" s="141" t="s">
        <v>3002</v>
      </c>
      <c r="C355" s="1093"/>
      <c r="D355" s="159" t="s">
        <v>2</v>
      </c>
      <c r="E355" s="223">
        <v>1</v>
      </c>
      <c r="F355" s="308">
        <v>0</v>
      </c>
      <c r="G355" s="225">
        <f t="shared" si="6"/>
        <v>0</v>
      </c>
    </row>
    <row r="356" spans="1:7" ht="51">
      <c r="A356" s="165" t="s">
        <v>455</v>
      </c>
      <c r="B356" s="141" t="s">
        <v>3003</v>
      </c>
      <c r="C356" s="1093"/>
      <c r="D356" s="159" t="s">
        <v>2</v>
      </c>
      <c r="E356" s="223">
        <v>1</v>
      </c>
      <c r="F356" s="308">
        <v>0</v>
      </c>
      <c r="G356" s="225">
        <f t="shared" si="6"/>
        <v>0</v>
      </c>
    </row>
    <row r="357" spans="1:7" ht="38.25">
      <c r="A357" s="165" t="s">
        <v>456</v>
      </c>
      <c r="B357" s="141" t="s">
        <v>3004</v>
      </c>
      <c r="C357" s="1093"/>
      <c r="D357" s="159" t="s">
        <v>2</v>
      </c>
      <c r="E357" s="223">
        <v>1</v>
      </c>
      <c r="F357" s="308">
        <v>0</v>
      </c>
      <c r="G357" s="225">
        <f t="shared" si="6"/>
        <v>0</v>
      </c>
    </row>
    <row r="358" spans="1:7" ht="38.25">
      <c r="A358" s="165" t="s">
        <v>457</v>
      </c>
      <c r="B358" s="141" t="s">
        <v>3005</v>
      </c>
      <c r="C358" s="1093"/>
      <c r="D358" s="159" t="s">
        <v>2</v>
      </c>
      <c r="E358" s="223">
        <v>1</v>
      </c>
      <c r="F358" s="308">
        <v>0</v>
      </c>
      <c r="G358" s="225">
        <f t="shared" si="6"/>
        <v>0</v>
      </c>
    </row>
    <row r="359" spans="1:7" ht="25.5">
      <c r="A359" s="165" t="s">
        <v>458</v>
      </c>
      <c r="B359" s="141" t="s">
        <v>3006</v>
      </c>
      <c r="C359" s="1093"/>
      <c r="D359" s="159" t="s">
        <v>2</v>
      </c>
      <c r="E359" s="223">
        <v>1</v>
      </c>
      <c r="F359" s="308">
        <v>0</v>
      </c>
      <c r="G359" s="225">
        <f t="shared" si="6"/>
        <v>0</v>
      </c>
    </row>
    <row r="360" spans="1:7" ht="25.5">
      <c r="A360" s="165" t="s">
        <v>459</v>
      </c>
      <c r="B360" s="141" t="s">
        <v>3007</v>
      </c>
      <c r="C360" s="1093"/>
      <c r="D360" s="159" t="s">
        <v>2</v>
      </c>
      <c r="E360" s="223">
        <v>1</v>
      </c>
      <c r="F360" s="308">
        <v>0</v>
      </c>
      <c r="G360" s="225">
        <f t="shared" si="6"/>
        <v>0</v>
      </c>
    </row>
    <row r="361" spans="1:7" ht="25.5">
      <c r="A361" s="165" t="s">
        <v>460</v>
      </c>
      <c r="B361" s="141" t="s">
        <v>3008</v>
      </c>
      <c r="C361" s="1093"/>
      <c r="D361" s="159" t="s">
        <v>2</v>
      </c>
      <c r="E361" s="223">
        <v>1</v>
      </c>
      <c r="F361" s="308">
        <v>0</v>
      </c>
      <c r="G361" s="225">
        <f t="shared" si="6"/>
        <v>0</v>
      </c>
    </row>
    <row r="362" spans="1:7" ht="25.5">
      <c r="A362" s="165" t="s">
        <v>461</v>
      </c>
      <c r="B362" s="141" t="s">
        <v>3009</v>
      </c>
      <c r="C362" s="1093"/>
      <c r="D362" s="159" t="s">
        <v>2</v>
      </c>
      <c r="E362" s="223">
        <v>1</v>
      </c>
      <c r="F362" s="308">
        <v>0</v>
      </c>
      <c r="G362" s="225">
        <f t="shared" si="6"/>
        <v>0</v>
      </c>
    </row>
    <row r="363" spans="1:7" ht="25.5">
      <c r="A363" s="165" t="s">
        <v>462</v>
      </c>
      <c r="B363" s="141" t="s">
        <v>3010</v>
      </c>
      <c r="C363" s="1093"/>
      <c r="D363" s="159" t="s">
        <v>2</v>
      </c>
      <c r="E363" s="223">
        <v>1</v>
      </c>
      <c r="F363" s="308">
        <v>0</v>
      </c>
      <c r="G363" s="225">
        <f t="shared" si="6"/>
        <v>0</v>
      </c>
    </row>
    <row r="364" spans="1:7" ht="25.5">
      <c r="A364" s="165" t="s">
        <v>463</v>
      </c>
      <c r="B364" s="141" t="s">
        <v>3011</v>
      </c>
      <c r="C364" s="1093"/>
      <c r="D364" s="159" t="s">
        <v>2</v>
      </c>
      <c r="E364" s="223">
        <v>1</v>
      </c>
      <c r="F364" s="308">
        <v>0</v>
      </c>
      <c r="G364" s="225">
        <f t="shared" si="6"/>
        <v>0</v>
      </c>
    </row>
    <row r="365" spans="1:7" ht="25.5">
      <c r="A365" s="165" t="s">
        <v>464</v>
      </c>
      <c r="B365" s="141" t="s">
        <v>3012</v>
      </c>
      <c r="C365" s="1093"/>
      <c r="D365" s="159" t="s">
        <v>2</v>
      </c>
      <c r="E365" s="223">
        <v>1</v>
      </c>
      <c r="F365" s="308">
        <v>0</v>
      </c>
      <c r="G365" s="225">
        <f t="shared" si="6"/>
        <v>0</v>
      </c>
    </row>
    <row r="366" spans="1:7">
      <c r="A366" s="136" t="s">
        <v>431</v>
      </c>
      <c r="B366" s="141"/>
      <c r="C366" s="1093"/>
      <c r="D366" s="159"/>
      <c r="E366" s="223"/>
      <c r="F366" s="308">
        <v>0</v>
      </c>
      <c r="G366" s="225">
        <f t="shared" si="6"/>
        <v>0</v>
      </c>
    </row>
    <row r="367" spans="1:7">
      <c r="A367" s="136" t="s">
        <v>431</v>
      </c>
      <c r="B367" s="151" t="s">
        <v>293</v>
      </c>
      <c r="C367" s="1098"/>
      <c r="D367" s="159"/>
      <c r="E367" s="223"/>
      <c r="F367" s="308">
        <v>0</v>
      </c>
      <c r="G367" s="225">
        <f t="shared" si="6"/>
        <v>0</v>
      </c>
    </row>
    <row r="368" spans="1:7" ht="178.5">
      <c r="A368" s="136">
        <v>3</v>
      </c>
      <c r="B368" s="141" t="s">
        <v>383</v>
      </c>
      <c r="C368" s="1093"/>
      <c r="D368" s="159"/>
      <c r="E368" s="223"/>
      <c r="F368" s="308">
        <v>0</v>
      </c>
      <c r="G368" s="225">
        <f t="shared" si="6"/>
        <v>0</v>
      </c>
    </row>
    <row r="369" spans="1:7" ht="38.25">
      <c r="A369" s="165" t="s">
        <v>136</v>
      </c>
      <c r="B369" s="141" t="s">
        <v>3013</v>
      </c>
      <c r="C369" s="1093"/>
      <c r="D369" s="159" t="s">
        <v>2</v>
      </c>
      <c r="E369" s="223">
        <v>1</v>
      </c>
      <c r="F369" s="308">
        <v>0</v>
      </c>
      <c r="G369" s="225">
        <f t="shared" si="6"/>
        <v>0</v>
      </c>
    </row>
    <row r="370" spans="1:7" ht="38.25">
      <c r="A370" s="165" t="s">
        <v>137</v>
      </c>
      <c r="B370" s="141" t="s">
        <v>3014</v>
      </c>
      <c r="C370" s="1093"/>
      <c r="D370" s="159" t="s">
        <v>2</v>
      </c>
      <c r="E370" s="223">
        <v>1</v>
      </c>
      <c r="F370" s="308">
        <v>0</v>
      </c>
      <c r="G370" s="225">
        <f t="shared" si="6"/>
        <v>0</v>
      </c>
    </row>
    <row r="371" spans="1:7" ht="25.5">
      <c r="A371" s="165" t="s">
        <v>138</v>
      </c>
      <c r="B371" s="141" t="s">
        <v>3015</v>
      </c>
      <c r="C371" s="1093"/>
      <c r="D371" s="159" t="s">
        <v>2</v>
      </c>
      <c r="E371" s="223">
        <v>1</v>
      </c>
      <c r="F371" s="308">
        <v>0</v>
      </c>
      <c r="G371" s="225">
        <f t="shared" si="6"/>
        <v>0</v>
      </c>
    </row>
    <row r="372" spans="1:7" ht="25.5">
      <c r="A372" s="165" t="s">
        <v>139</v>
      </c>
      <c r="B372" s="141" t="s">
        <v>3016</v>
      </c>
      <c r="C372" s="1093"/>
      <c r="D372" s="159" t="s">
        <v>2</v>
      </c>
      <c r="E372" s="223">
        <v>1</v>
      </c>
      <c r="F372" s="308">
        <v>0</v>
      </c>
      <c r="G372" s="225">
        <f t="shared" si="6"/>
        <v>0</v>
      </c>
    </row>
    <row r="373" spans="1:7" ht="25.5">
      <c r="A373" s="165" t="s">
        <v>141</v>
      </c>
      <c r="B373" s="141" t="s">
        <v>3017</v>
      </c>
      <c r="C373" s="1093"/>
      <c r="D373" s="159" t="s">
        <v>2</v>
      </c>
      <c r="E373" s="223">
        <v>1</v>
      </c>
      <c r="F373" s="308">
        <v>0</v>
      </c>
      <c r="G373" s="225">
        <f t="shared" si="6"/>
        <v>0</v>
      </c>
    </row>
    <row r="374" spans="1:7" ht="38.25">
      <c r="A374" s="165" t="s">
        <v>142</v>
      </c>
      <c r="B374" s="141" t="s">
        <v>3018</v>
      </c>
      <c r="C374" s="1093"/>
      <c r="D374" s="159" t="s">
        <v>2</v>
      </c>
      <c r="E374" s="223">
        <v>1</v>
      </c>
      <c r="F374" s="308">
        <v>0</v>
      </c>
      <c r="G374" s="225">
        <f t="shared" si="6"/>
        <v>0</v>
      </c>
    </row>
    <row r="375" spans="1:7" ht="38.25">
      <c r="A375" s="165" t="s">
        <v>321</v>
      </c>
      <c r="B375" s="141" t="s">
        <v>3019</v>
      </c>
      <c r="C375" s="1093"/>
      <c r="D375" s="159" t="s">
        <v>2</v>
      </c>
      <c r="E375" s="223">
        <v>1</v>
      </c>
      <c r="F375" s="308">
        <v>0</v>
      </c>
      <c r="G375" s="225">
        <f t="shared" si="6"/>
        <v>0</v>
      </c>
    </row>
    <row r="376" spans="1:7" ht="25.5">
      <c r="A376" s="165" t="s">
        <v>435</v>
      </c>
      <c r="B376" s="141" t="s">
        <v>3020</v>
      </c>
      <c r="C376" s="1093"/>
      <c r="D376" s="159" t="s">
        <v>2</v>
      </c>
      <c r="E376" s="223">
        <v>1</v>
      </c>
      <c r="F376" s="308">
        <v>0</v>
      </c>
      <c r="G376" s="225">
        <f t="shared" si="6"/>
        <v>0</v>
      </c>
    </row>
    <row r="377" spans="1:7" ht="25.5">
      <c r="A377" s="165" t="s">
        <v>436</v>
      </c>
      <c r="B377" s="141" t="s">
        <v>3021</v>
      </c>
      <c r="C377" s="1093"/>
      <c r="D377" s="159" t="s">
        <v>2</v>
      </c>
      <c r="E377" s="223">
        <v>1</v>
      </c>
      <c r="F377" s="308">
        <v>0</v>
      </c>
      <c r="G377" s="225">
        <f t="shared" si="6"/>
        <v>0</v>
      </c>
    </row>
    <row r="378" spans="1:7" ht="25.5">
      <c r="A378" s="165" t="s">
        <v>143</v>
      </c>
      <c r="B378" s="141" t="s">
        <v>3022</v>
      </c>
      <c r="C378" s="1093"/>
      <c r="D378" s="159" t="s">
        <v>2</v>
      </c>
      <c r="E378" s="223">
        <v>1</v>
      </c>
      <c r="F378" s="308">
        <v>0</v>
      </c>
      <c r="G378" s="225">
        <f t="shared" si="6"/>
        <v>0</v>
      </c>
    </row>
    <row r="379" spans="1:7" ht="25.5">
      <c r="A379" s="165" t="s">
        <v>437</v>
      </c>
      <c r="B379" s="141" t="s">
        <v>3023</v>
      </c>
      <c r="C379" s="1093"/>
      <c r="D379" s="159" t="s">
        <v>2</v>
      </c>
      <c r="E379" s="223">
        <v>1</v>
      </c>
      <c r="F379" s="308">
        <v>0</v>
      </c>
      <c r="G379" s="225">
        <f t="shared" si="6"/>
        <v>0</v>
      </c>
    </row>
    <row r="380" spans="1:7" ht="38.25">
      <c r="A380" s="165" t="s">
        <v>144</v>
      </c>
      <c r="B380" s="141" t="s">
        <v>3024</v>
      </c>
      <c r="C380" s="1093"/>
      <c r="D380" s="159" t="s">
        <v>2</v>
      </c>
      <c r="E380" s="223">
        <v>1</v>
      </c>
      <c r="F380" s="308">
        <v>0</v>
      </c>
      <c r="G380" s="225">
        <f t="shared" si="6"/>
        <v>0</v>
      </c>
    </row>
    <row r="381" spans="1:7" ht="38.25">
      <c r="A381" s="165" t="s">
        <v>438</v>
      </c>
      <c r="B381" s="141" t="s">
        <v>3025</v>
      </c>
      <c r="C381" s="1093"/>
      <c r="D381" s="159" t="s">
        <v>2</v>
      </c>
      <c r="E381" s="223">
        <v>1</v>
      </c>
      <c r="F381" s="308">
        <v>0</v>
      </c>
      <c r="G381" s="225">
        <f t="shared" si="6"/>
        <v>0</v>
      </c>
    </row>
    <row r="382" spans="1:7" ht="38.25">
      <c r="A382" s="165" t="s">
        <v>439</v>
      </c>
      <c r="B382" s="141" t="s">
        <v>3026</v>
      </c>
      <c r="C382" s="1093"/>
      <c r="D382" s="159" t="s">
        <v>2</v>
      </c>
      <c r="E382" s="223">
        <v>1</v>
      </c>
      <c r="F382" s="308">
        <v>0</v>
      </c>
      <c r="G382" s="225">
        <f t="shared" si="6"/>
        <v>0</v>
      </c>
    </row>
    <row r="383" spans="1:7" ht="38.25">
      <c r="A383" s="165" t="s">
        <v>440</v>
      </c>
      <c r="B383" s="141" t="s">
        <v>3027</v>
      </c>
      <c r="C383" s="1093"/>
      <c r="D383" s="159" t="s">
        <v>2</v>
      </c>
      <c r="E383" s="223">
        <v>1</v>
      </c>
      <c r="F383" s="308">
        <v>0</v>
      </c>
      <c r="G383" s="225">
        <f t="shared" si="6"/>
        <v>0</v>
      </c>
    </row>
    <row r="384" spans="1:7" ht="38.25">
      <c r="A384" s="165" t="s">
        <v>441</v>
      </c>
      <c r="B384" s="141" t="s">
        <v>3028</v>
      </c>
      <c r="C384" s="1093"/>
      <c r="D384" s="159" t="s">
        <v>2</v>
      </c>
      <c r="E384" s="223">
        <v>1</v>
      </c>
      <c r="F384" s="308">
        <v>0</v>
      </c>
      <c r="G384" s="225">
        <f t="shared" si="6"/>
        <v>0</v>
      </c>
    </row>
    <row r="385" spans="1:7" ht="25.5">
      <c r="A385" s="165" t="s">
        <v>442</v>
      </c>
      <c r="B385" s="141" t="s">
        <v>3029</v>
      </c>
      <c r="C385" s="1093"/>
      <c r="D385" s="159" t="s">
        <v>2</v>
      </c>
      <c r="E385" s="223">
        <v>1</v>
      </c>
      <c r="F385" s="308">
        <v>0</v>
      </c>
      <c r="G385" s="225">
        <f t="shared" si="6"/>
        <v>0</v>
      </c>
    </row>
    <row r="386" spans="1:7" ht="38.25">
      <c r="A386" s="165" t="s">
        <v>443</v>
      </c>
      <c r="B386" s="141" t="s">
        <v>3030</v>
      </c>
      <c r="C386" s="1093"/>
      <c r="D386" s="159" t="s">
        <v>2</v>
      </c>
      <c r="E386" s="223">
        <v>1</v>
      </c>
      <c r="F386" s="308">
        <v>0</v>
      </c>
      <c r="G386" s="225">
        <f t="shared" si="6"/>
        <v>0</v>
      </c>
    </row>
    <row r="387" spans="1:7" ht="38.25">
      <c r="A387" s="165" t="s">
        <v>444</v>
      </c>
      <c r="B387" s="141" t="s">
        <v>3031</v>
      </c>
      <c r="C387" s="1093"/>
      <c r="D387" s="159" t="s">
        <v>2</v>
      </c>
      <c r="E387" s="223">
        <v>1</v>
      </c>
      <c r="F387" s="308">
        <v>0</v>
      </c>
      <c r="G387" s="225">
        <f t="shared" si="6"/>
        <v>0</v>
      </c>
    </row>
    <row r="388" spans="1:7" ht="38.25">
      <c r="A388" s="165" t="s">
        <v>445</v>
      </c>
      <c r="B388" s="141" t="s">
        <v>3032</v>
      </c>
      <c r="C388" s="1093"/>
      <c r="D388" s="159" t="s">
        <v>2</v>
      </c>
      <c r="E388" s="223">
        <v>1</v>
      </c>
      <c r="F388" s="308">
        <v>0</v>
      </c>
      <c r="G388" s="225">
        <f t="shared" si="6"/>
        <v>0</v>
      </c>
    </row>
    <row r="389" spans="1:7" ht="38.25">
      <c r="A389" s="165" t="s">
        <v>404</v>
      </c>
      <c r="B389" s="141" t="s">
        <v>3033</v>
      </c>
      <c r="C389" s="1093"/>
      <c r="D389" s="159" t="s">
        <v>2</v>
      </c>
      <c r="E389" s="223">
        <v>1</v>
      </c>
      <c r="F389" s="308">
        <v>0</v>
      </c>
      <c r="G389" s="225">
        <f t="shared" si="6"/>
        <v>0</v>
      </c>
    </row>
    <row r="390" spans="1:7" ht="38.25">
      <c r="A390" s="165" t="s">
        <v>446</v>
      </c>
      <c r="B390" s="141" t="s">
        <v>3034</v>
      </c>
      <c r="C390" s="1093"/>
      <c r="D390" s="159" t="s">
        <v>2</v>
      </c>
      <c r="E390" s="223">
        <v>1</v>
      </c>
      <c r="F390" s="308">
        <v>0</v>
      </c>
      <c r="G390" s="225">
        <f t="shared" si="6"/>
        <v>0</v>
      </c>
    </row>
    <row r="391" spans="1:7" ht="25.5">
      <c r="A391" s="165" t="s">
        <v>447</v>
      </c>
      <c r="B391" s="141" t="s">
        <v>3035</v>
      </c>
      <c r="C391" s="1093"/>
      <c r="D391" s="159" t="s">
        <v>2</v>
      </c>
      <c r="E391" s="223">
        <v>1</v>
      </c>
      <c r="F391" s="308">
        <v>0</v>
      </c>
      <c r="G391" s="225">
        <f t="shared" si="6"/>
        <v>0</v>
      </c>
    </row>
    <row r="392" spans="1:7" ht="25.5">
      <c r="A392" s="165" t="s">
        <v>448</v>
      </c>
      <c r="B392" s="141" t="s">
        <v>3036</v>
      </c>
      <c r="C392" s="1093"/>
      <c r="D392" s="159" t="s">
        <v>2</v>
      </c>
      <c r="E392" s="223">
        <v>1</v>
      </c>
      <c r="F392" s="308">
        <v>0</v>
      </c>
      <c r="G392" s="225">
        <f t="shared" si="6"/>
        <v>0</v>
      </c>
    </row>
    <row r="393" spans="1:7" ht="25.5">
      <c r="A393" s="165" t="s">
        <v>449</v>
      </c>
      <c r="B393" s="141" t="s">
        <v>3037</v>
      </c>
      <c r="C393" s="1093"/>
      <c r="D393" s="159" t="s">
        <v>2</v>
      </c>
      <c r="E393" s="223">
        <v>1</v>
      </c>
      <c r="F393" s="308">
        <v>0</v>
      </c>
      <c r="G393" s="225">
        <f t="shared" si="6"/>
        <v>0</v>
      </c>
    </row>
    <row r="394" spans="1:7" ht="38.25">
      <c r="A394" s="165" t="s">
        <v>286</v>
      </c>
      <c r="B394" s="141" t="s">
        <v>3038</v>
      </c>
      <c r="C394" s="1093"/>
      <c r="D394" s="159" t="s">
        <v>2</v>
      </c>
      <c r="E394" s="223">
        <v>1</v>
      </c>
      <c r="F394" s="308">
        <v>0</v>
      </c>
      <c r="G394" s="225">
        <f t="shared" si="6"/>
        <v>0</v>
      </c>
    </row>
    <row r="395" spans="1:7" ht="38.25">
      <c r="A395" s="165" t="s">
        <v>450</v>
      </c>
      <c r="B395" s="141" t="s">
        <v>3039</v>
      </c>
      <c r="C395" s="1093"/>
      <c r="D395" s="159" t="s">
        <v>2</v>
      </c>
      <c r="E395" s="223">
        <v>1</v>
      </c>
      <c r="F395" s="308">
        <v>0</v>
      </c>
      <c r="G395" s="225">
        <f t="shared" si="6"/>
        <v>0</v>
      </c>
    </row>
    <row r="396" spans="1:7" ht="25.5">
      <c r="A396" s="165" t="s">
        <v>451</v>
      </c>
      <c r="B396" s="141" t="s">
        <v>3040</v>
      </c>
      <c r="C396" s="1093"/>
      <c r="D396" s="159" t="s">
        <v>2</v>
      </c>
      <c r="E396" s="223">
        <v>1</v>
      </c>
      <c r="F396" s="308">
        <v>0</v>
      </c>
      <c r="G396" s="225">
        <f t="shared" si="6"/>
        <v>0</v>
      </c>
    </row>
    <row r="397" spans="1:7" ht="25.5">
      <c r="A397" s="165" t="s">
        <v>452</v>
      </c>
      <c r="B397" s="141" t="s">
        <v>3041</v>
      </c>
      <c r="C397" s="1093"/>
      <c r="D397" s="159" t="s">
        <v>2</v>
      </c>
      <c r="E397" s="223">
        <v>1</v>
      </c>
      <c r="F397" s="308">
        <v>0</v>
      </c>
      <c r="G397" s="225">
        <f t="shared" si="6"/>
        <v>0</v>
      </c>
    </row>
    <row r="398" spans="1:7" ht="38.25">
      <c r="A398" s="165" t="s">
        <v>453</v>
      </c>
      <c r="B398" s="141" t="s">
        <v>3042</v>
      </c>
      <c r="C398" s="1093"/>
      <c r="D398" s="159" t="s">
        <v>2</v>
      </c>
      <c r="E398" s="223">
        <v>1</v>
      </c>
      <c r="F398" s="308">
        <v>0</v>
      </c>
      <c r="G398" s="225">
        <f t="shared" si="6"/>
        <v>0</v>
      </c>
    </row>
    <row r="399" spans="1:7" ht="38.25">
      <c r="A399" s="165" t="s">
        <v>454</v>
      </c>
      <c r="B399" s="141" t="s">
        <v>3043</v>
      </c>
      <c r="C399" s="1093"/>
      <c r="D399" s="159" t="s">
        <v>2</v>
      </c>
      <c r="E399" s="223">
        <v>1</v>
      </c>
      <c r="F399" s="308">
        <v>0</v>
      </c>
      <c r="G399" s="225">
        <f t="shared" si="6"/>
        <v>0</v>
      </c>
    </row>
    <row r="400" spans="1:7" ht="38.25">
      <c r="A400" s="165" t="s">
        <v>455</v>
      </c>
      <c r="B400" s="141" t="s">
        <v>3044</v>
      </c>
      <c r="C400" s="1093"/>
      <c r="D400" s="159" t="s">
        <v>2</v>
      </c>
      <c r="E400" s="223">
        <v>1</v>
      </c>
      <c r="F400" s="308">
        <v>0</v>
      </c>
      <c r="G400" s="225">
        <f t="shared" si="6"/>
        <v>0</v>
      </c>
    </row>
    <row r="401" spans="1:7" ht="38.25">
      <c r="A401" s="165" t="s">
        <v>456</v>
      </c>
      <c r="B401" s="141" t="s">
        <v>3045</v>
      </c>
      <c r="C401" s="1093"/>
      <c r="D401" s="159" t="s">
        <v>2</v>
      </c>
      <c r="E401" s="223">
        <v>1</v>
      </c>
      <c r="F401" s="308">
        <v>0</v>
      </c>
      <c r="G401" s="225">
        <f t="shared" si="6"/>
        <v>0</v>
      </c>
    </row>
    <row r="402" spans="1:7" ht="38.25">
      <c r="A402" s="165" t="s">
        <v>457</v>
      </c>
      <c r="B402" s="141" t="s">
        <v>3046</v>
      </c>
      <c r="C402" s="1093"/>
      <c r="D402" s="159" t="s">
        <v>2</v>
      </c>
      <c r="E402" s="223">
        <v>1</v>
      </c>
      <c r="F402" s="308">
        <v>0</v>
      </c>
      <c r="G402" s="225">
        <f t="shared" ref="G402:G465" si="7">E402*F402</f>
        <v>0</v>
      </c>
    </row>
    <row r="403" spans="1:7" ht="38.25">
      <c r="A403" s="165" t="s">
        <v>458</v>
      </c>
      <c r="B403" s="141" t="s">
        <v>3047</v>
      </c>
      <c r="C403" s="1093"/>
      <c r="D403" s="159" t="s">
        <v>2</v>
      </c>
      <c r="E403" s="223">
        <v>1</v>
      </c>
      <c r="F403" s="308">
        <v>0</v>
      </c>
      <c r="G403" s="225">
        <f t="shared" si="7"/>
        <v>0</v>
      </c>
    </row>
    <row r="404" spans="1:7" ht="25.5">
      <c r="A404" s="165" t="s">
        <v>459</v>
      </c>
      <c r="B404" s="141" t="s">
        <v>3048</v>
      </c>
      <c r="C404" s="1093"/>
      <c r="D404" s="159" t="s">
        <v>2</v>
      </c>
      <c r="E404" s="223">
        <v>1</v>
      </c>
      <c r="F404" s="308">
        <v>0</v>
      </c>
      <c r="G404" s="225">
        <f t="shared" si="7"/>
        <v>0</v>
      </c>
    </row>
    <row r="405" spans="1:7" ht="25.5">
      <c r="A405" s="165" t="s">
        <v>460</v>
      </c>
      <c r="B405" s="141" t="s">
        <v>3049</v>
      </c>
      <c r="C405" s="1093"/>
      <c r="D405" s="159" t="s">
        <v>2</v>
      </c>
      <c r="E405" s="223">
        <v>1</v>
      </c>
      <c r="F405" s="308">
        <v>0</v>
      </c>
      <c r="G405" s="225">
        <f t="shared" si="7"/>
        <v>0</v>
      </c>
    </row>
    <row r="406" spans="1:7" ht="25.5">
      <c r="A406" s="165" t="s">
        <v>461</v>
      </c>
      <c r="B406" s="141" t="s">
        <v>3050</v>
      </c>
      <c r="C406" s="1093"/>
      <c r="D406" s="159" t="s">
        <v>2</v>
      </c>
      <c r="E406" s="223">
        <v>1</v>
      </c>
      <c r="F406" s="308">
        <v>0</v>
      </c>
      <c r="G406" s="225">
        <f t="shared" si="7"/>
        <v>0</v>
      </c>
    </row>
    <row r="407" spans="1:7" ht="38.25">
      <c r="A407" s="165" t="s">
        <v>462</v>
      </c>
      <c r="B407" s="141" t="s">
        <v>3051</v>
      </c>
      <c r="C407" s="1093"/>
      <c r="D407" s="159" t="s">
        <v>2</v>
      </c>
      <c r="E407" s="223">
        <v>1</v>
      </c>
      <c r="F407" s="308">
        <v>0</v>
      </c>
      <c r="G407" s="225">
        <f t="shared" si="7"/>
        <v>0</v>
      </c>
    </row>
    <row r="408" spans="1:7" ht="38.25">
      <c r="A408" s="165" t="s">
        <v>463</v>
      </c>
      <c r="B408" s="141" t="s">
        <v>3052</v>
      </c>
      <c r="C408" s="1093"/>
      <c r="D408" s="159" t="s">
        <v>2</v>
      </c>
      <c r="E408" s="223">
        <v>1</v>
      </c>
      <c r="F408" s="308">
        <v>0</v>
      </c>
      <c r="G408" s="225">
        <f t="shared" si="7"/>
        <v>0</v>
      </c>
    </row>
    <row r="409" spans="1:7" ht="38.25">
      <c r="A409" s="165" t="s">
        <v>464</v>
      </c>
      <c r="B409" s="141" t="s">
        <v>3053</v>
      </c>
      <c r="C409" s="1093"/>
      <c r="D409" s="159" t="s">
        <v>2</v>
      </c>
      <c r="E409" s="223">
        <v>1</v>
      </c>
      <c r="F409" s="308">
        <v>0</v>
      </c>
      <c r="G409" s="225">
        <f t="shared" si="7"/>
        <v>0</v>
      </c>
    </row>
    <row r="410" spans="1:7" ht="38.25">
      <c r="A410" s="165" t="s">
        <v>465</v>
      </c>
      <c r="B410" s="141" t="s">
        <v>3054</v>
      </c>
      <c r="C410" s="1093"/>
      <c r="D410" s="159" t="s">
        <v>2</v>
      </c>
      <c r="E410" s="223">
        <v>1</v>
      </c>
      <c r="F410" s="308">
        <v>0</v>
      </c>
      <c r="G410" s="225">
        <f t="shared" si="7"/>
        <v>0</v>
      </c>
    </row>
    <row r="411" spans="1:7" ht="38.25">
      <c r="A411" s="165" t="s">
        <v>466</v>
      </c>
      <c r="B411" s="141" t="s">
        <v>3054</v>
      </c>
      <c r="C411" s="1093"/>
      <c r="D411" s="159" t="s">
        <v>2</v>
      </c>
      <c r="E411" s="223">
        <v>1</v>
      </c>
      <c r="F411" s="308">
        <v>0</v>
      </c>
      <c r="G411" s="225">
        <f t="shared" si="7"/>
        <v>0</v>
      </c>
    </row>
    <row r="412" spans="1:7" ht="25.5">
      <c r="A412" s="165" t="s">
        <v>467</v>
      </c>
      <c r="B412" s="141" t="s">
        <v>3055</v>
      </c>
      <c r="C412" s="1093"/>
      <c r="D412" s="159" t="s">
        <v>2</v>
      </c>
      <c r="E412" s="223">
        <v>1</v>
      </c>
      <c r="F412" s="308">
        <v>0</v>
      </c>
      <c r="G412" s="225">
        <f t="shared" si="7"/>
        <v>0</v>
      </c>
    </row>
    <row r="413" spans="1:7" ht="25.5">
      <c r="A413" s="165" t="s">
        <v>468</v>
      </c>
      <c r="B413" s="141" t="s">
        <v>3056</v>
      </c>
      <c r="C413" s="1093"/>
      <c r="D413" s="159" t="s">
        <v>2</v>
      </c>
      <c r="E413" s="223">
        <v>1</v>
      </c>
      <c r="F413" s="308">
        <v>0</v>
      </c>
      <c r="G413" s="225">
        <f t="shared" si="7"/>
        <v>0</v>
      </c>
    </row>
    <row r="414" spans="1:7" ht="38.25">
      <c r="A414" s="165" t="s">
        <v>469</v>
      </c>
      <c r="B414" s="141" t="s">
        <v>3057</v>
      </c>
      <c r="C414" s="1093"/>
      <c r="D414" s="159" t="s">
        <v>2</v>
      </c>
      <c r="E414" s="223">
        <v>1</v>
      </c>
      <c r="F414" s="308">
        <v>0</v>
      </c>
      <c r="G414" s="225">
        <f t="shared" si="7"/>
        <v>0</v>
      </c>
    </row>
    <row r="415" spans="1:7" ht="38.25">
      <c r="A415" s="165" t="s">
        <v>470</v>
      </c>
      <c r="B415" s="141" t="s">
        <v>3058</v>
      </c>
      <c r="C415" s="1093"/>
      <c r="D415" s="159" t="s">
        <v>2</v>
      </c>
      <c r="E415" s="223">
        <v>1</v>
      </c>
      <c r="F415" s="308">
        <v>0</v>
      </c>
      <c r="G415" s="225">
        <f t="shared" si="7"/>
        <v>0</v>
      </c>
    </row>
    <row r="416" spans="1:7" ht="38.25">
      <c r="A416" s="165" t="s">
        <v>471</v>
      </c>
      <c r="B416" s="141" t="s">
        <v>3059</v>
      </c>
      <c r="C416" s="1093"/>
      <c r="D416" s="159" t="s">
        <v>2</v>
      </c>
      <c r="E416" s="223">
        <v>1</v>
      </c>
      <c r="F416" s="308">
        <v>0</v>
      </c>
      <c r="G416" s="225">
        <f t="shared" si="7"/>
        <v>0</v>
      </c>
    </row>
    <row r="417" spans="1:7" ht="25.5">
      <c r="A417" s="165" t="s">
        <v>472</v>
      </c>
      <c r="B417" s="141" t="s">
        <v>3060</v>
      </c>
      <c r="C417" s="1093"/>
      <c r="D417" s="159" t="s">
        <v>2</v>
      </c>
      <c r="E417" s="223">
        <v>1</v>
      </c>
      <c r="F417" s="308">
        <v>0</v>
      </c>
      <c r="G417" s="225">
        <f t="shared" si="7"/>
        <v>0</v>
      </c>
    </row>
    <row r="418" spans="1:7" ht="25.5">
      <c r="A418" s="165" t="s">
        <v>473</v>
      </c>
      <c r="B418" s="141" t="s">
        <v>3061</v>
      </c>
      <c r="C418" s="1093"/>
      <c r="D418" s="159" t="s">
        <v>2</v>
      </c>
      <c r="E418" s="223">
        <v>1</v>
      </c>
      <c r="F418" s="308">
        <v>0</v>
      </c>
      <c r="G418" s="225">
        <f t="shared" si="7"/>
        <v>0</v>
      </c>
    </row>
    <row r="419" spans="1:7" ht="38.25">
      <c r="A419" s="165" t="s">
        <v>474</v>
      </c>
      <c r="B419" s="141" t="s">
        <v>3062</v>
      </c>
      <c r="C419" s="1093"/>
      <c r="D419" s="159" t="s">
        <v>2</v>
      </c>
      <c r="E419" s="223">
        <v>1</v>
      </c>
      <c r="F419" s="308">
        <v>0</v>
      </c>
      <c r="G419" s="225">
        <f t="shared" si="7"/>
        <v>0</v>
      </c>
    </row>
    <row r="420" spans="1:7" ht="25.5">
      <c r="A420" s="165" t="s">
        <v>287</v>
      </c>
      <c r="B420" s="141" t="s">
        <v>3063</v>
      </c>
      <c r="C420" s="1093"/>
      <c r="D420" s="159" t="s">
        <v>2</v>
      </c>
      <c r="E420" s="223">
        <v>1</v>
      </c>
      <c r="F420" s="308">
        <v>0</v>
      </c>
      <c r="G420" s="225">
        <f t="shared" si="7"/>
        <v>0</v>
      </c>
    </row>
    <row r="421" spans="1:7" ht="38.25">
      <c r="A421" s="165" t="s">
        <v>475</v>
      </c>
      <c r="B421" s="141" t="s">
        <v>3064</v>
      </c>
      <c r="C421" s="1093"/>
      <c r="D421" s="159" t="s">
        <v>2</v>
      </c>
      <c r="E421" s="223">
        <v>1</v>
      </c>
      <c r="F421" s="308">
        <v>0</v>
      </c>
      <c r="G421" s="225">
        <f t="shared" si="7"/>
        <v>0</v>
      </c>
    </row>
    <row r="422" spans="1:7" ht="38.25">
      <c r="A422" s="165" t="s">
        <v>476</v>
      </c>
      <c r="B422" s="141" t="s">
        <v>3065</v>
      </c>
      <c r="C422" s="1093"/>
      <c r="D422" s="159" t="s">
        <v>2</v>
      </c>
      <c r="E422" s="223">
        <v>1</v>
      </c>
      <c r="F422" s="308">
        <v>0</v>
      </c>
      <c r="G422" s="225">
        <f t="shared" si="7"/>
        <v>0</v>
      </c>
    </row>
    <row r="423" spans="1:7" ht="38.25">
      <c r="A423" s="165" t="s">
        <v>477</v>
      </c>
      <c r="B423" s="141" t="s">
        <v>3066</v>
      </c>
      <c r="C423" s="1093"/>
      <c r="D423" s="159" t="s">
        <v>2</v>
      </c>
      <c r="E423" s="223">
        <v>1</v>
      </c>
      <c r="F423" s="308">
        <v>0</v>
      </c>
      <c r="G423" s="225">
        <f t="shared" si="7"/>
        <v>0</v>
      </c>
    </row>
    <row r="424" spans="1:7" ht="38.25">
      <c r="A424" s="165" t="s">
        <v>478</v>
      </c>
      <c r="B424" s="141" t="s">
        <v>3067</v>
      </c>
      <c r="C424" s="1093"/>
      <c r="D424" s="159" t="s">
        <v>2</v>
      </c>
      <c r="E424" s="223">
        <v>1</v>
      </c>
      <c r="F424" s="308">
        <v>0</v>
      </c>
      <c r="G424" s="225">
        <f t="shared" si="7"/>
        <v>0</v>
      </c>
    </row>
    <row r="425" spans="1:7" ht="38.25">
      <c r="A425" s="165" t="s">
        <v>479</v>
      </c>
      <c r="B425" s="141" t="s">
        <v>3068</v>
      </c>
      <c r="C425" s="1093"/>
      <c r="D425" s="159" t="s">
        <v>2</v>
      </c>
      <c r="E425" s="223">
        <v>1</v>
      </c>
      <c r="F425" s="308">
        <v>0</v>
      </c>
      <c r="G425" s="225">
        <f t="shared" si="7"/>
        <v>0</v>
      </c>
    </row>
    <row r="426" spans="1:7" ht="38.25">
      <c r="A426" s="165" t="s">
        <v>480</v>
      </c>
      <c r="B426" s="141" t="s">
        <v>3069</v>
      </c>
      <c r="C426" s="1093"/>
      <c r="D426" s="159" t="s">
        <v>2</v>
      </c>
      <c r="E426" s="223">
        <v>1</v>
      </c>
      <c r="F426" s="308">
        <v>0</v>
      </c>
      <c r="G426" s="225">
        <f t="shared" si="7"/>
        <v>0</v>
      </c>
    </row>
    <row r="427" spans="1:7" ht="38.25">
      <c r="A427" s="165" t="s">
        <v>481</v>
      </c>
      <c r="B427" s="141" t="s">
        <v>3070</v>
      </c>
      <c r="C427" s="1093"/>
      <c r="D427" s="159" t="s">
        <v>2</v>
      </c>
      <c r="E427" s="223">
        <v>1</v>
      </c>
      <c r="F427" s="308">
        <v>0</v>
      </c>
      <c r="G427" s="225">
        <f t="shared" si="7"/>
        <v>0</v>
      </c>
    </row>
    <row r="428" spans="1:7">
      <c r="A428" s="136" t="s">
        <v>431</v>
      </c>
      <c r="B428" s="141"/>
      <c r="C428" s="1093"/>
      <c r="D428" s="159"/>
      <c r="E428" s="223"/>
      <c r="F428" s="308">
        <v>0</v>
      </c>
      <c r="G428" s="225">
        <f t="shared" si="7"/>
        <v>0</v>
      </c>
    </row>
    <row r="429" spans="1:7" ht="25.5">
      <c r="A429" s="136">
        <v>4</v>
      </c>
      <c r="B429" s="141" t="s">
        <v>392</v>
      </c>
      <c r="C429" s="1093"/>
      <c r="D429" s="159" t="s">
        <v>380</v>
      </c>
      <c r="E429" s="223">
        <v>1</v>
      </c>
      <c r="F429" s="308">
        <v>0</v>
      </c>
      <c r="G429" s="225">
        <f t="shared" si="7"/>
        <v>0</v>
      </c>
    </row>
    <row r="430" spans="1:7">
      <c r="A430" s="136" t="s">
        <v>431</v>
      </c>
      <c r="B430" s="141"/>
      <c r="C430" s="1093"/>
      <c r="D430" s="159"/>
      <c r="E430" s="223"/>
      <c r="F430" s="308">
        <v>0</v>
      </c>
      <c r="G430" s="225">
        <f t="shared" si="7"/>
        <v>0</v>
      </c>
    </row>
    <row r="431" spans="1:7">
      <c r="A431" s="136" t="s">
        <v>431</v>
      </c>
      <c r="B431" s="151" t="s">
        <v>30</v>
      </c>
      <c r="C431" s="1098"/>
      <c r="D431" s="159"/>
      <c r="E431" s="223"/>
      <c r="F431" s="308">
        <v>0</v>
      </c>
      <c r="G431" s="225">
        <f t="shared" si="7"/>
        <v>0</v>
      </c>
    </row>
    <row r="432" spans="1:7" ht="140.25">
      <c r="A432" s="136"/>
      <c r="B432" s="141" t="s">
        <v>3546</v>
      </c>
      <c r="C432" s="1093"/>
      <c r="D432" s="159"/>
      <c r="E432" s="223"/>
      <c r="F432" s="308">
        <v>0</v>
      </c>
      <c r="G432" s="225">
        <f t="shared" si="7"/>
        <v>0</v>
      </c>
    </row>
    <row r="433" spans="1:7" ht="25.5">
      <c r="A433" s="165" t="s">
        <v>136</v>
      </c>
      <c r="B433" s="141" t="s">
        <v>3071</v>
      </c>
      <c r="C433" s="1093"/>
      <c r="D433" s="159" t="s">
        <v>2</v>
      </c>
      <c r="E433" s="223">
        <v>1</v>
      </c>
      <c r="F433" s="308">
        <v>0</v>
      </c>
      <c r="G433" s="225">
        <f t="shared" si="7"/>
        <v>0</v>
      </c>
    </row>
    <row r="434" spans="1:7" ht="25.5">
      <c r="A434" s="165" t="s">
        <v>137</v>
      </c>
      <c r="B434" s="141" t="s">
        <v>3072</v>
      </c>
      <c r="C434" s="1093"/>
      <c r="D434" s="159" t="s">
        <v>2</v>
      </c>
      <c r="E434" s="223">
        <v>1</v>
      </c>
      <c r="F434" s="308">
        <v>0</v>
      </c>
      <c r="G434" s="225">
        <f t="shared" si="7"/>
        <v>0</v>
      </c>
    </row>
    <row r="435" spans="1:7" ht="25.5">
      <c r="A435" s="165" t="s">
        <v>138</v>
      </c>
      <c r="B435" s="141" t="s">
        <v>3073</v>
      </c>
      <c r="C435" s="1093"/>
      <c r="D435" s="159" t="s">
        <v>2</v>
      </c>
      <c r="E435" s="223">
        <v>1</v>
      </c>
      <c r="F435" s="308">
        <v>0</v>
      </c>
      <c r="G435" s="225">
        <f t="shared" si="7"/>
        <v>0</v>
      </c>
    </row>
    <row r="436" spans="1:7" ht="25.5">
      <c r="A436" s="165" t="s">
        <v>139</v>
      </c>
      <c r="B436" s="141" t="s">
        <v>3074</v>
      </c>
      <c r="C436" s="1093"/>
      <c r="D436" s="159" t="s">
        <v>2</v>
      </c>
      <c r="E436" s="223">
        <v>1</v>
      </c>
      <c r="F436" s="308">
        <v>0</v>
      </c>
      <c r="G436" s="225">
        <f t="shared" si="7"/>
        <v>0</v>
      </c>
    </row>
    <row r="437" spans="1:7" ht="25.5">
      <c r="A437" s="165" t="s">
        <v>141</v>
      </c>
      <c r="B437" s="141" t="s">
        <v>3075</v>
      </c>
      <c r="C437" s="1093"/>
      <c r="D437" s="159" t="s">
        <v>2</v>
      </c>
      <c r="E437" s="223">
        <v>1</v>
      </c>
      <c r="F437" s="308">
        <v>0</v>
      </c>
      <c r="G437" s="225">
        <f t="shared" si="7"/>
        <v>0</v>
      </c>
    </row>
    <row r="438" spans="1:7" ht="25.5">
      <c r="A438" s="165" t="s">
        <v>142</v>
      </c>
      <c r="B438" s="141" t="s">
        <v>3076</v>
      </c>
      <c r="C438" s="1093"/>
      <c r="D438" s="159" t="s">
        <v>2</v>
      </c>
      <c r="E438" s="223">
        <v>1</v>
      </c>
      <c r="F438" s="308">
        <v>0</v>
      </c>
      <c r="G438" s="225">
        <f t="shared" si="7"/>
        <v>0</v>
      </c>
    </row>
    <row r="439" spans="1:7" ht="25.5">
      <c r="A439" s="165" t="s">
        <v>321</v>
      </c>
      <c r="B439" s="141" t="s">
        <v>3077</v>
      </c>
      <c r="C439" s="1093"/>
      <c r="D439" s="159" t="s">
        <v>2</v>
      </c>
      <c r="E439" s="223">
        <v>1</v>
      </c>
      <c r="F439" s="308">
        <v>0</v>
      </c>
      <c r="G439" s="225">
        <f t="shared" si="7"/>
        <v>0</v>
      </c>
    </row>
    <row r="440" spans="1:7" ht="25.5">
      <c r="A440" s="165" t="s">
        <v>435</v>
      </c>
      <c r="B440" s="141" t="s">
        <v>3078</v>
      </c>
      <c r="C440" s="1093"/>
      <c r="D440" s="159" t="s">
        <v>2</v>
      </c>
      <c r="E440" s="223">
        <v>1</v>
      </c>
      <c r="F440" s="308">
        <v>0</v>
      </c>
      <c r="G440" s="225">
        <f t="shared" si="7"/>
        <v>0</v>
      </c>
    </row>
    <row r="441" spans="1:7" ht="25.5">
      <c r="A441" s="165" t="s">
        <v>436</v>
      </c>
      <c r="B441" s="141" t="s">
        <v>3079</v>
      </c>
      <c r="C441" s="1093"/>
      <c r="D441" s="159" t="s">
        <v>2</v>
      </c>
      <c r="E441" s="223">
        <v>1</v>
      </c>
      <c r="F441" s="308">
        <v>0</v>
      </c>
      <c r="G441" s="225">
        <f t="shared" si="7"/>
        <v>0</v>
      </c>
    </row>
    <row r="442" spans="1:7" ht="25.5">
      <c r="A442" s="165" t="s">
        <v>143</v>
      </c>
      <c r="B442" s="141" t="s">
        <v>3080</v>
      </c>
      <c r="C442" s="1093"/>
      <c r="D442" s="159" t="s">
        <v>2</v>
      </c>
      <c r="E442" s="223">
        <v>1</v>
      </c>
      <c r="F442" s="308">
        <v>0</v>
      </c>
      <c r="G442" s="225">
        <f t="shared" si="7"/>
        <v>0</v>
      </c>
    </row>
    <row r="443" spans="1:7" ht="25.5">
      <c r="A443" s="165" t="s">
        <v>437</v>
      </c>
      <c r="B443" s="141" t="s">
        <v>3081</v>
      </c>
      <c r="C443" s="1093"/>
      <c r="D443" s="159" t="s">
        <v>2</v>
      </c>
      <c r="E443" s="223">
        <v>1</v>
      </c>
      <c r="F443" s="308">
        <v>0</v>
      </c>
      <c r="G443" s="225">
        <f t="shared" si="7"/>
        <v>0</v>
      </c>
    </row>
    <row r="444" spans="1:7" ht="25.5">
      <c r="A444" s="165" t="s">
        <v>144</v>
      </c>
      <c r="B444" s="141" t="s">
        <v>3082</v>
      </c>
      <c r="C444" s="1093"/>
      <c r="D444" s="159" t="s">
        <v>2</v>
      </c>
      <c r="E444" s="223">
        <v>1</v>
      </c>
      <c r="F444" s="308">
        <v>0</v>
      </c>
      <c r="G444" s="225">
        <f t="shared" si="7"/>
        <v>0</v>
      </c>
    </row>
    <row r="445" spans="1:7" ht="25.5">
      <c r="A445" s="165" t="s">
        <v>438</v>
      </c>
      <c r="B445" s="141" t="s">
        <v>3083</v>
      </c>
      <c r="C445" s="1093"/>
      <c r="D445" s="159" t="s">
        <v>2</v>
      </c>
      <c r="E445" s="223">
        <v>1</v>
      </c>
      <c r="F445" s="308">
        <v>0</v>
      </c>
      <c r="G445" s="225">
        <f t="shared" si="7"/>
        <v>0</v>
      </c>
    </row>
    <row r="446" spans="1:7" ht="25.5">
      <c r="A446" s="165" t="s">
        <v>439</v>
      </c>
      <c r="B446" s="141" t="s">
        <v>3084</v>
      </c>
      <c r="C446" s="1093"/>
      <c r="D446" s="159" t="s">
        <v>2</v>
      </c>
      <c r="E446" s="223">
        <v>1</v>
      </c>
      <c r="F446" s="308">
        <v>0</v>
      </c>
      <c r="G446" s="225">
        <f t="shared" si="7"/>
        <v>0</v>
      </c>
    </row>
    <row r="447" spans="1:7" ht="25.5">
      <c r="A447" s="165" t="s">
        <v>440</v>
      </c>
      <c r="B447" s="141" t="s">
        <v>3085</v>
      </c>
      <c r="C447" s="1093"/>
      <c r="D447" s="159" t="s">
        <v>2</v>
      </c>
      <c r="E447" s="223">
        <v>1</v>
      </c>
      <c r="F447" s="308">
        <v>0</v>
      </c>
      <c r="G447" s="225">
        <f t="shared" si="7"/>
        <v>0</v>
      </c>
    </row>
    <row r="448" spans="1:7" ht="25.5">
      <c r="A448" s="165" t="s">
        <v>441</v>
      </c>
      <c r="B448" s="141" t="s">
        <v>3086</v>
      </c>
      <c r="C448" s="1093"/>
      <c r="D448" s="159" t="s">
        <v>2</v>
      </c>
      <c r="E448" s="223">
        <v>1</v>
      </c>
      <c r="F448" s="308">
        <v>0</v>
      </c>
      <c r="G448" s="225">
        <f t="shared" si="7"/>
        <v>0</v>
      </c>
    </row>
    <row r="449" spans="1:7" ht="25.5">
      <c r="A449" s="165" t="s">
        <v>442</v>
      </c>
      <c r="B449" s="141" t="s">
        <v>3087</v>
      </c>
      <c r="C449" s="1093"/>
      <c r="D449" s="159" t="s">
        <v>2</v>
      </c>
      <c r="E449" s="223">
        <v>1</v>
      </c>
      <c r="F449" s="308">
        <v>0</v>
      </c>
      <c r="G449" s="225">
        <f t="shared" si="7"/>
        <v>0</v>
      </c>
    </row>
    <row r="450" spans="1:7" ht="25.5">
      <c r="A450" s="165" t="s">
        <v>443</v>
      </c>
      <c r="B450" s="141" t="s">
        <v>3088</v>
      </c>
      <c r="C450" s="1093"/>
      <c r="D450" s="159" t="s">
        <v>2</v>
      </c>
      <c r="E450" s="223">
        <v>1</v>
      </c>
      <c r="F450" s="308">
        <v>0</v>
      </c>
      <c r="G450" s="225">
        <f t="shared" si="7"/>
        <v>0</v>
      </c>
    </row>
    <row r="451" spans="1:7" ht="25.5">
      <c r="A451" s="165" t="s">
        <v>444</v>
      </c>
      <c r="B451" s="141" t="s">
        <v>3089</v>
      </c>
      <c r="C451" s="1093"/>
      <c r="D451" s="159" t="s">
        <v>2</v>
      </c>
      <c r="E451" s="223">
        <v>1</v>
      </c>
      <c r="F451" s="308">
        <v>0</v>
      </c>
      <c r="G451" s="225">
        <f t="shared" si="7"/>
        <v>0</v>
      </c>
    </row>
    <row r="452" spans="1:7" ht="25.5">
      <c r="A452" s="165" t="s">
        <v>445</v>
      </c>
      <c r="B452" s="141" t="s">
        <v>3090</v>
      </c>
      <c r="C452" s="1093"/>
      <c r="D452" s="159" t="s">
        <v>2</v>
      </c>
      <c r="E452" s="223">
        <v>1</v>
      </c>
      <c r="F452" s="308">
        <v>0</v>
      </c>
      <c r="G452" s="225">
        <f t="shared" si="7"/>
        <v>0</v>
      </c>
    </row>
    <row r="453" spans="1:7">
      <c r="A453" s="165"/>
      <c r="B453" s="141"/>
      <c r="C453" s="1093"/>
      <c r="D453" s="159"/>
      <c r="E453" s="223"/>
      <c r="F453" s="308">
        <v>0</v>
      </c>
      <c r="G453" s="225">
        <f t="shared" si="7"/>
        <v>0</v>
      </c>
    </row>
    <row r="454" spans="1:7">
      <c r="A454" s="136"/>
      <c r="B454" s="151" t="s">
        <v>394</v>
      </c>
      <c r="C454" s="1098"/>
      <c r="D454" s="159"/>
      <c r="E454" s="223"/>
      <c r="F454" s="308">
        <v>0</v>
      </c>
      <c r="G454" s="225">
        <f t="shared" si="7"/>
        <v>0</v>
      </c>
    </row>
    <row r="455" spans="1:7" ht="153">
      <c r="A455" s="136"/>
      <c r="B455" s="141" t="s">
        <v>3547</v>
      </c>
      <c r="C455" s="1093"/>
      <c r="D455" s="159"/>
      <c r="E455" s="223"/>
      <c r="F455" s="308">
        <v>0</v>
      </c>
      <c r="G455" s="225">
        <f t="shared" si="7"/>
        <v>0</v>
      </c>
    </row>
    <row r="456" spans="1:7" ht="25.5">
      <c r="A456" s="165" t="s">
        <v>136</v>
      </c>
      <c r="B456" s="141" t="s">
        <v>3091</v>
      </c>
      <c r="C456" s="1093"/>
      <c r="D456" s="159" t="s">
        <v>2</v>
      </c>
      <c r="E456" s="223">
        <v>1</v>
      </c>
      <c r="F456" s="308">
        <v>0</v>
      </c>
      <c r="G456" s="225">
        <f t="shared" si="7"/>
        <v>0</v>
      </c>
    </row>
    <row r="457" spans="1:7" ht="25.5">
      <c r="A457" s="165" t="s">
        <v>137</v>
      </c>
      <c r="B457" s="141" t="s">
        <v>3092</v>
      </c>
      <c r="C457" s="1093"/>
      <c r="D457" s="159" t="s">
        <v>2</v>
      </c>
      <c r="E457" s="223">
        <v>1</v>
      </c>
      <c r="F457" s="308">
        <v>0</v>
      </c>
      <c r="G457" s="225">
        <f t="shared" si="7"/>
        <v>0</v>
      </c>
    </row>
    <row r="458" spans="1:7" ht="25.5">
      <c r="A458" s="165" t="s">
        <v>138</v>
      </c>
      <c r="B458" s="141" t="s">
        <v>3093</v>
      </c>
      <c r="C458" s="1093"/>
      <c r="D458" s="159" t="s">
        <v>2</v>
      </c>
      <c r="E458" s="223">
        <v>1</v>
      </c>
      <c r="F458" s="308">
        <v>0</v>
      </c>
      <c r="G458" s="225">
        <f t="shared" si="7"/>
        <v>0</v>
      </c>
    </row>
    <row r="459" spans="1:7" ht="25.5">
      <c r="A459" s="165" t="s">
        <v>139</v>
      </c>
      <c r="B459" s="141" t="s">
        <v>3094</v>
      </c>
      <c r="C459" s="1093"/>
      <c r="D459" s="159" t="s">
        <v>2</v>
      </c>
      <c r="E459" s="223">
        <v>1</v>
      </c>
      <c r="F459" s="308">
        <v>0</v>
      </c>
      <c r="G459" s="225">
        <f t="shared" si="7"/>
        <v>0</v>
      </c>
    </row>
    <row r="460" spans="1:7" ht="25.5">
      <c r="A460" s="165" t="s">
        <v>141</v>
      </c>
      <c r="B460" s="141" t="s">
        <v>3095</v>
      </c>
      <c r="C460" s="1093"/>
      <c r="D460" s="159" t="s">
        <v>2</v>
      </c>
      <c r="E460" s="223">
        <v>1</v>
      </c>
      <c r="F460" s="308">
        <v>0</v>
      </c>
      <c r="G460" s="225">
        <f t="shared" si="7"/>
        <v>0</v>
      </c>
    </row>
    <row r="461" spans="1:7" ht="25.5">
      <c r="A461" s="165" t="s">
        <v>142</v>
      </c>
      <c r="B461" s="141" t="s">
        <v>3096</v>
      </c>
      <c r="C461" s="1093"/>
      <c r="D461" s="159" t="s">
        <v>2</v>
      </c>
      <c r="E461" s="223">
        <v>1</v>
      </c>
      <c r="F461" s="308">
        <v>0</v>
      </c>
      <c r="G461" s="225">
        <f t="shared" si="7"/>
        <v>0</v>
      </c>
    </row>
    <row r="462" spans="1:7" ht="25.5">
      <c r="A462" s="165" t="s">
        <v>321</v>
      </c>
      <c r="B462" s="141" t="s">
        <v>3097</v>
      </c>
      <c r="C462" s="1093"/>
      <c r="D462" s="159" t="s">
        <v>2</v>
      </c>
      <c r="E462" s="223">
        <v>1</v>
      </c>
      <c r="F462" s="308">
        <v>0</v>
      </c>
      <c r="G462" s="225">
        <f t="shared" si="7"/>
        <v>0</v>
      </c>
    </row>
    <row r="463" spans="1:7" ht="25.5">
      <c r="A463" s="165" t="s">
        <v>435</v>
      </c>
      <c r="B463" s="141" t="s">
        <v>3098</v>
      </c>
      <c r="C463" s="1093"/>
      <c r="D463" s="159" t="s">
        <v>2</v>
      </c>
      <c r="E463" s="223">
        <v>1</v>
      </c>
      <c r="F463" s="308">
        <v>0</v>
      </c>
      <c r="G463" s="225">
        <f t="shared" si="7"/>
        <v>0</v>
      </c>
    </row>
    <row r="464" spans="1:7" ht="25.5">
      <c r="A464" s="165" t="s">
        <v>436</v>
      </c>
      <c r="B464" s="141" t="s">
        <v>3099</v>
      </c>
      <c r="C464" s="1093"/>
      <c r="D464" s="159" t="s">
        <v>2</v>
      </c>
      <c r="E464" s="223">
        <v>1</v>
      </c>
      <c r="F464" s="308">
        <v>0</v>
      </c>
      <c r="G464" s="225">
        <f t="shared" si="7"/>
        <v>0</v>
      </c>
    </row>
    <row r="465" spans="1:7" ht="25.5">
      <c r="A465" s="165" t="s">
        <v>143</v>
      </c>
      <c r="B465" s="141" t="s">
        <v>3099</v>
      </c>
      <c r="C465" s="1093"/>
      <c r="D465" s="159" t="s">
        <v>2</v>
      </c>
      <c r="E465" s="223">
        <v>1</v>
      </c>
      <c r="F465" s="308">
        <v>0</v>
      </c>
      <c r="G465" s="225">
        <f t="shared" si="7"/>
        <v>0</v>
      </c>
    </row>
    <row r="466" spans="1:7" ht="25.5">
      <c r="A466" s="165" t="s">
        <v>437</v>
      </c>
      <c r="B466" s="141" t="s">
        <v>3100</v>
      </c>
      <c r="C466" s="1093"/>
      <c r="D466" s="159" t="s">
        <v>2</v>
      </c>
      <c r="E466" s="223">
        <v>1</v>
      </c>
      <c r="F466" s="308">
        <v>0</v>
      </c>
      <c r="G466" s="225">
        <f t="shared" ref="G466:G529" si="8">E466*F466</f>
        <v>0</v>
      </c>
    </row>
    <row r="467" spans="1:7" ht="25.5">
      <c r="A467" s="165" t="s">
        <v>144</v>
      </c>
      <c r="B467" s="141" t="s">
        <v>3101</v>
      </c>
      <c r="C467" s="1093"/>
      <c r="D467" s="159" t="s">
        <v>2</v>
      </c>
      <c r="E467" s="223">
        <v>1</v>
      </c>
      <c r="F467" s="308">
        <v>0</v>
      </c>
      <c r="G467" s="225">
        <f t="shared" si="8"/>
        <v>0</v>
      </c>
    </row>
    <row r="468" spans="1:7" ht="25.5">
      <c r="A468" s="165" t="s">
        <v>438</v>
      </c>
      <c r="B468" s="141" t="s">
        <v>3102</v>
      </c>
      <c r="C468" s="1093"/>
      <c r="D468" s="159" t="s">
        <v>2</v>
      </c>
      <c r="E468" s="223">
        <v>1</v>
      </c>
      <c r="F468" s="308">
        <v>0</v>
      </c>
      <c r="G468" s="225">
        <f t="shared" si="8"/>
        <v>0</v>
      </c>
    </row>
    <row r="469" spans="1:7" ht="25.5">
      <c r="A469" s="165" t="s">
        <v>439</v>
      </c>
      <c r="B469" s="141" t="s">
        <v>3103</v>
      </c>
      <c r="C469" s="1093"/>
      <c r="D469" s="159" t="s">
        <v>2</v>
      </c>
      <c r="E469" s="223">
        <v>1</v>
      </c>
      <c r="F469" s="308">
        <v>0</v>
      </c>
      <c r="G469" s="225">
        <f t="shared" si="8"/>
        <v>0</v>
      </c>
    </row>
    <row r="470" spans="1:7" ht="25.5">
      <c r="A470" s="165" t="s">
        <v>440</v>
      </c>
      <c r="B470" s="141" t="s">
        <v>3104</v>
      </c>
      <c r="C470" s="1093"/>
      <c r="D470" s="159" t="s">
        <v>2</v>
      </c>
      <c r="E470" s="223">
        <v>1</v>
      </c>
      <c r="F470" s="308">
        <v>0</v>
      </c>
      <c r="G470" s="225">
        <f t="shared" si="8"/>
        <v>0</v>
      </c>
    </row>
    <row r="471" spans="1:7" ht="25.5">
      <c r="A471" s="165" t="s">
        <v>441</v>
      </c>
      <c r="B471" s="141" t="s">
        <v>3105</v>
      </c>
      <c r="C471" s="1093"/>
      <c r="D471" s="159" t="s">
        <v>2</v>
      </c>
      <c r="E471" s="223">
        <v>1</v>
      </c>
      <c r="F471" s="308">
        <v>0</v>
      </c>
      <c r="G471" s="225">
        <f t="shared" si="8"/>
        <v>0</v>
      </c>
    </row>
    <row r="472" spans="1:7" ht="25.5">
      <c r="A472" s="165" t="s">
        <v>442</v>
      </c>
      <c r="B472" s="141" t="s">
        <v>3106</v>
      </c>
      <c r="C472" s="1093"/>
      <c r="D472" s="159" t="s">
        <v>2</v>
      </c>
      <c r="E472" s="223">
        <v>1</v>
      </c>
      <c r="F472" s="308">
        <v>0</v>
      </c>
      <c r="G472" s="225">
        <f t="shared" si="8"/>
        <v>0</v>
      </c>
    </row>
    <row r="473" spans="1:7" ht="25.5">
      <c r="A473" s="165" t="s">
        <v>443</v>
      </c>
      <c r="B473" s="141" t="s">
        <v>3107</v>
      </c>
      <c r="C473" s="1093"/>
      <c r="D473" s="159" t="s">
        <v>2</v>
      </c>
      <c r="E473" s="223">
        <v>1</v>
      </c>
      <c r="F473" s="308">
        <v>0</v>
      </c>
      <c r="G473" s="225">
        <f t="shared" si="8"/>
        <v>0</v>
      </c>
    </row>
    <row r="474" spans="1:7" ht="25.5">
      <c r="A474" s="165" t="s">
        <v>444</v>
      </c>
      <c r="B474" s="141" t="s">
        <v>3108</v>
      </c>
      <c r="C474" s="1093"/>
      <c r="D474" s="159" t="s">
        <v>2</v>
      </c>
      <c r="E474" s="223">
        <v>1</v>
      </c>
      <c r="F474" s="308">
        <v>0</v>
      </c>
      <c r="G474" s="225">
        <f t="shared" si="8"/>
        <v>0</v>
      </c>
    </row>
    <row r="475" spans="1:7" ht="25.5">
      <c r="A475" s="165" t="s">
        <v>445</v>
      </c>
      <c r="B475" s="141" t="s">
        <v>3109</v>
      </c>
      <c r="C475" s="1093"/>
      <c r="D475" s="159" t="s">
        <v>2</v>
      </c>
      <c r="E475" s="223">
        <v>1</v>
      </c>
      <c r="F475" s="308">
        <v>0</v>
      </c>
      <c r="G475" s="225">
        <f t="shared" si="8"/>
        <v>0</v>
      </c>
    </row>
    <row r="476" spans="1:7" ht="25.5">
      <c r="A476" s="165" t="s">
        <v>404</v>
      </c>
      <c r="B476" s="141" t="s">
        <v>3110</v>
      </c>
      <c r="C476" s="1093"/>
      <c r="D476" s="159" t="s">
        <v>2</v>
      </c>
      <c r="E476" s="223">
        <v>2</v>
      </c>
      <c r="F476" s="308">
        <v>0</v>
      </c>
      <c r="G476" s="225">
        <f t="shared" si="8"/>
        <v>0</v>
      </c>
    </row>
    <row r="477" spans="1:7">
      <c r="A477" s="165"/>
      <c r="B477" s="141"/>
      <c r="C477" s="1093"/>
      <c r="D477" s="159"/>
      <c r="E477" s="223"/>
      <c r="F477" s="308">
        <v>0</v>
      </c>
      <c r="G477" s="225">
        <f t="shared" si="8"/>
        <v>0</v>
      </c>
    </row>
    <row r="478" spans="1:7" ht="324.75">
      <c r="A478" s="136">
        <v>5</v>
      </c>
      <c r="B478" s="141" t="s">
        <v>3548</v>
      </c>
      <c r="C478" s="1093"/>
      <c r="D478" s="159"/>
      <c r="E478" s="223"/>
      <c r="F478" s="308">
        <v>0</v>
      </c>
      <c r="G478" s="225">
        <f t="shared" si="8"/>
        <v>0</v>
      </c>
    </row>
    <row r="479" spans="1:7" ht="25.5">
      <c r="A479" s="165" t="s">
        <v>136</v>
      </c>
      <c r="B479" s="141" t="s">
        <v>3111</v>
      </c>
      <c r="C479" s="1093"/>
      <c r="D479" s="159" t="s">
        <v>2</v>
      </c>
      <c r="E479" s="223">
        <v>1</v>
      </c>
      <c r="F479" s="308">
        <v>0</v>
      </c>
      <c r="G479" s="225">
        <f t="shared" si="8"/>
        <v>0</v>
      </c>
    </row>
    <row r="480" spans="1:7" ht="25.5">
      <c r="A480" s="165" t="s">
        <v>137</v>
      </c>
      <c r="B480" s="141" t="s">
        <v>3112</v>
      </c>
      <c r="C480" s="1093"/>
      <c r="D480" s="159" t="s">
        <v>2</v>
      </c>
      <c r="E480" s="223">
        <v>1</v>
      </c>
      <c r="F480" s="308">
        <v>0</v>
      </c>
      <c r="G480" s="225">
        <f t="shared" si="8"/>
        <v>0</v>
      </c>
    </row>
    <row r="481" spans="1:7" ht="25.5">
      <c r="A481" s="165" t="s">
        <v>138</v>
      </c>
      <c r="B481" s="141" t="s">
        <v>3113</v>
      </c>
      <c r="C481" s="1093"/>
      <c r="D481" s="159" t="s">
        <v>2</v>
      </c>
      <c r="E481" s="223">
        <v>1</v>
      </c>
      <c r="F481" s="308">
        <v>0</v>
      </c>
      <c r="G481" s="225">
        <f t="shared" si="8"/>
        <v>0</v>
      </c>
    </row>
    <row r="482" spans="1:7" ht="25.5">
      <c r="A482" s="165" t="s">
        <v>139</v>
      </c>
      <c r="B482" s="141" t="s">
        <v>3114</v>
      </c>
      <c r="C482" s="1093"/>
      <c r="D482" s="159" t="s">
        <v>2</v>
      </c>
      <c r="E482" s="223">
        <v>1</v>
      </c>
      <c r="F482" s="308">
        <v>0</v>
      </c>
      <c r="G482" s="225">
        <f t="shared" si="8"/>
        <v>0</v>
      </c>
    </row>
    <row r="483" spans="1:7" ht="25.5">
      <c r="A483" s="165" t="s">
        <v>141</v>
      </c>
      <c r="B483" s="141" t="s">
        <v>3115</v>
      </c>
      <c r="C483" s="1093"/>
      <c r="D483" s="159" t="s">
        <v>2</v>
      </c>
      <c r="E483" s="223">
        <v>1</v>
      </c>
      <c r="F483" s="308">
        <v>0</v>
      </c>
      <c r="G483" s="225">
        <f t="shared" si="8"/>
        <v>0</v>
      </c>
    </row>
    <row r="484" spans="1:7" ht="25.5">
      <c r="A484" s="165" t="s">
        <v>142</v>
      </c>
      <c r="B484" s="141" t="s">
        <v>3116</v>
      </c>
      <c r="C484" s="1093"/>
      <c r="D484" s="159" t="s">
        <v>2</v>
      </c>
      <c r="E484" s="223">
        <v>1</v>
      </c>
      <c r="F484" s="308">
        <v>0</v>
      </c>
      <c r="G484" s="225">
        <f t="shared" si="8"/>
        <v>0</v>
      </c>
    </row>
    <row r="485" spans="1:7" ht="25.5">
      <c r="A485" s="165" t="s">
        <v>321</v>
      </c>
      <c r="B485" s="141" t="s">
        <v>3117</v>
      </c>
      <c r="C485" s="1093"/>
      <c r="D485" s="159" t="s">
        <v>2</v>
      </c>
      <c r="E485" s="223">
        <v>1</v>
      </c>
      <c r="F485" s="308">
        <v>0</v>
      </c>
      <c r="G485" s="225">
        <f t="shared" si="8"/>
        <v>0</v>
      </c>
    </row>
    <row r="486" spans="1:7" ht="25.5">
      <c r="A486" s="165" t="s">
        <v>435</v>
      </c>
      <c r="B486" s="141" t="s">
        <v>3118</v>
      </c>
      <c r="C486" s="1093"/>
      <c r="D486" s="159" t="s">
        <v>2</v>
      </c>
      <c r="E486" s="223">
        <v>1</v>
      </c>
      <c r="F486" s="308">
        <v>0</v>
      </c>
      <c r="G486" s="225">
        <f t="shared" si="8"/>
        <v>0</v>
      </c>
    </row>
    <row r="487" spans="1:7" ht="25.5">
      <c r="A487" s="165" t="s">
        <v>436</v>
      </c>
      <c r="B487" s="141" t="s">
        <v>3119</v>
      </c>
      <c r="C487" s="1093"/>
      <c r="D487" s="159" t="s">
        <v>2</v>
      </c>
      <c r="E487" s="223">
        <v>1</v>
      </c>
      <c r="F487" s="308">
        <v>0</v>
      </c>
      <c r="G487" s="225">
        <f t="shared" si="8"/>
        <v>0</v>
      </c>
    </row>
    <row r="488" spans="1:7" ht="25.5">
      <c r="A488" s="165" t="s">
        <v>143</v>
      </c>
      <c r="B488" s="141" t="s">
        <v>3120</v>
      </c>
      <c r="C488" s="1093"/>
      <c r="D488" s="159" t="s">
        <v>2</v>
      </c>
      <c r="E488" s="223">
        <v>1</v>
      </c>
      <c r="F488" s="308">
        <v>0</v>
      </c>
      <c r="G488" s="225">
        <f t="shared" si="8"/>
        <v>0</v>
      </c>
    </row>
    <row r="489" spans="1:7" ht="25.5">
      <c r="A489" s="165" t="s">
        <v>437</v>
      </c>
      <c r="B489" s="141" t="s">
        <v>3121</v>
      </c>
      <c r="C489" s="1093"/>
      <c r="D489" s="159" t="s">
        <v>2</v>
      </c>
      <c r="E489" s="223">
        <v>1</v>
      </c>
      <c r="F489" s="308">
        <v>0</v>
      </c>
      <c r="G489" s="225">
        <f t="shared" si="8"/>
        <v>0</v>
      </c>
    </row>
    <row r="490" spans="1:7" ht="25.5">
      <c r="A490" s="165" t="s">
        <v>144</v>
      </c>
      <c r="B490" s="141" t="s">
        <v>3122</v>
      </c>
      <c r="C490" s="1093"/>
      <c r="D490" s="159" t="s">
        <v>2</v>
      </c>
      <c r="E490" s="223">
        <v>1</v>
      </c>
      <c r="F490" s="308">
        <v>0</v>
      </c>
      <c r="G490" s="225">
        <f t="shared" si="8"/>
        <v>0</v>
      </c>
    </row>
    <row r="491" spans="1:7" ht="25.5">
      <c r="A491" s="165" t="s">
        <v>438</v>
      </c>
      <c r="B491" s="141" t="s">
        <v>3123</v>
      </c>
      <c r="C491" s="1093"/>
      <c r="D491" s="159" t="s">
        <v>2</v>
      </c>
      <c r="E491" s="223">
        <v>1</v>
      </c>
      <c r="F491" s="308">
        <v>0</v>
      </c>
      <c r="G491" s="225">
        <f t="shared" si="8"/>
        <v>0</v>
      </c>
    </row>
    <row r="492" spans="1:7" ht="25.5">
      <c r="A492" s="165" t="s">
        <v>439</v>
      </c>
      <c r="B492" s="141" t="s">
        <v>3124</v>
      </c>
      <c r="C492" s="1093"/>
      <c r="D492" s="159" t="s">
        <v>2</v>
      </c>
      <c r="E492" s="223">
        <v>1</v>
      </c>
      <c r="F492" s="308">
        <v>0</v>
      </c>
      <c r="G492" s="225">
        <f t="shared" si="8"/>
        <v>0</v>
      </c>
    </row>
    <row r="493" spans="1:7" ht="25.5">
      <c r="A493" s="165" t="s">
        <v>440</v>
      </c>
      <c r="B493" s="141" t="s">
        <v>3125</v>
      </c>
      <c r="C493" s="1093"/>
      <c r="D493" s="159" t="s">
        <v>2</v>
      </c>
      <c r="E493" s="223">
        <v>1</v>
      </c>
      <c r="F493" s="308">
        <v>0</v>
      </c>
      <c r="G493" s="225">
        <f t="shared" si="8"/>
        <v>0</v>
      </c>
    </row>
    <row r="494" spans="1:7" ht="25.5">
      <c r="A494" s="165" t="s">
        <v>441</v>
      </c>
      <c r="B494" s="141" t="s">
        <v>3126</v>
      </c>
      <c r="C494" s="1093"/>
      <c r="D494" s="159" t="s">
        <v>2</v>
      </c>
      <c r="E494" s="223">
        <v>1</v>
      </c>
      <c r="F494" s="308">
        <v>0</v>
      </c>
      <c r="G494" s="225">
        <f t="shared" si="8"/>
        <v>0</v>
      </c>
    </row>
    <row r="495" spans="1:7" ht="25.5">
      <c r="A495" s="165" t="s">
        <v>442</v>
      </c>
      <c r="B495" s="141" t="s">
        <v>3127</v>
      </c>
      <c r="C495" s="1093"/>
      <c r="D495" s="159" t="s">
        <v>2</v>
      </c>
      <c r="E495" s="223">
        <v>1</v>
      </c>
      <c r="F495" s="308">
        <v>0</v>
      </c>
      <c r="G495" s="225">
        <f t="shared" si="8"/>
        <v>0</v>
      </c>
    </row>
    <row r="496" spans="1:7" ht="25.5">
      <c r="A496" s="165" t="s">
        <v>443</v>
      </c>
      <c r="B496" s="141" t="s">
        <v>3128</v>
      </c>
      <c r="C496" s="1093"/>
      <c r="D496" s="159" t="s">
        <v>2</v>
      </c>
      <c r="E496" s="223">
        <v>1</v>
      </c>
      <c r="F496" s="308">
        <v>0</v>
      </c>
      <c r="G496" s="225">
        <f t="shared" si="8"/>
        <v>0</v>
      </c>
    </row>
    <row r="497" spans="1:7" ht="25.5">
      <c r="A497" s="165" t="s">
        <v>444</v>
      </c>
      <c r="B497" s="141" t="s">
        <v>3129</v>
      </c>
      <c r="C497" s="1093"/>
      <c r="D497" s="159" t="s">
        <v>2</v>
      </c>
      <c r="E497" s="223">
        <v>1</v>
      </c>
      <c r="F497" s="308">
        <v>0</v>
      </c>
      <c r="G497" s="225">
        <f t="shared" si="8"/>
        <v>0</v>
      </c>
    </row>
    <row r="498" spans="1:7" ht="25.5">
      <c r="A498" s="165" t="s">
        <v>445</v>
      </c>
      <c r="B498" s="141" t="s">
        <v>3130</v>
      </c>
      <c r="C498" s="1093"/>
      <c r="D498" s="159" t="s">
        <v>2</v>
      </c>
      <c r="E498" s="223">
        <v>1</v>
      </c>
      <c r="F498" s="308">
        <v>0</v>
      </c>
      <c r="G498" s="225">
        <f t="shared" si="8"/>
        <v>0</v>
      </c>
    </row>
    <row r="499" spans="1:7" ht="25.5">
      <c r="A499" s="165" t="s">
        <v>404</v>
      </c>
      <c r="B499" s="141" t="s">
        <v>3131</v>
      </c>
      <c r="C499" s="1093"/>
      <c r="D499" s="159" t="s">
        <v>2</v>
      </c>
      <c r="E499" s="223">
        <v>1</v>
      </c>
      <c r="F499" s="308">
        <v>0</v>
      </c>
      <c r="G499" s="225">
        <f t="shared" si="8"/>
        <v>0</v>
      </c>
    </row>
    <row r="500" spans="1:7" ht="25.5">
      <c r="A500" s="165" t="s">
        <v>446</v>
      </c>
      <c r="B500" s="141" t="s">
        <v>3132</v>
      </c>
      <c r="C500" s="1093"/>
      <c r="D500" s="159" t="s">
        <v>2</v>
      </c>
      <c r="E500" s="223">
        <v>1</v>
      </c>
      <c r="F500" s="308">
        <v>0</v>
      </c>
      <c r="G500" s="225">
        <f t="shared" si="8"/>
        <v>0</v>
      </c>
    </row>
    <row r="501" spans="1:7" ht="25.5">
      <c r="A501" s="165" t="s">
        <v>447</v>
      </c>
      <c r="B501" s="141" t="s">
        <v>3133</v>
      </c>
      <c r="C501" s="1093"/>
      <c r="D501" s="159" t="s">
        <v>2</v>
      </c>
      <c r="E501" s="223">
        <v>1</v>
      </c>
      <c r="F501" s="308">
        <v>0</v>
      </c>
      <c r="G501" s="225">
        <f t="shared" si="8"/>
        <v>0</v>
      </c>
    </row>
    <row r="502" spans="1:7" ht="25.5">
      <c r="A502" s="191" t="s">
        <v>417</v>
      </c>
      <c r="B502" s="141" t="s">
        <v>3134</v>
      </c>
      <c r="C502" s="1093"/>
      <c r="D502" s="159" t="s">
        <v>2</v>
      </c>
      <c r="E502" s="223">
        <v>1</v>
      </c>
      <c r="F502" s="308">
        <v>0</v>
      </c>
      <c r="G502" s="225">
        <f t="shared" si="8"/>
        <v>0</v>
      </c>
    </row>
    <row r="503" spans="1:7" ht="25.5">
      <c r="A503" s="165" t="s">
        <v>448</v>
      </c>
      <c r="B503" s="141" t="s">
        <v>3135</v>
      </c>
      <c r="C503" s="1093"/>
      <c r="D503" s="159" t="s">
        <v>2</v>
      </c>
      <c r="E503" s="223">
        <v>1</v>
      </c>
      <c r="F503" s="308">
        <v>0</v>
      </c>
      <c r="G503" s="225">
        <f t="shared" si="8"/>
        <v>0</v>
      </c>
    </row>
    <row r="504" spans="1:7" ht="25.5">
      <c r="A504" s="165" t="s">
        <v>449</v>
      </c>
      <c r="B504" s="141" t="s">
        <v>3136</v>
      </c>
      <c r="C504" s="1093"/>
      <c r="D504" s="159" t="s">
        <v>2</v>
      </c>
      <c r="E504" s="223">
        <v>1</v>
      </c>
      <c r="F504" s="308">
        <v>0</v>
      </c>
      <c r="G504" s="225">
        <f t="shared" si="8"/>
        <v>0</v>
      </c>
    </row>
    <row r="505" spans="1:7" ht="25.5">
      <c r="A505" s="165" t="s">
        <v>286</v>
      </c>
      <c r="B505" s="141" t="s">
        <v>3137</v>
      </c>
      <c r="C505" s="1093"/>
      <c r="D505" s="159" t="s">
        <v>2</v>
      </c>
      <c r="E505" s="223">
        <v>1</v>
      </c>
      <c r="F505" s="308">
        <v>0</v>
      </c>
      <c r="G505" s="225">
        <f t="shared" si="8"/>
        <v>0</v>
      </c>
    </row>
    <row r="506" spans="1:7" ht="25.5">
      <c r="A506" s="165" t="s">
        <v>137</v>
      </c>
      <c r="B506" s="141" t="s">
        <v>3138</v>
      </c>
      <c r="C506" s="1093"/>
      <c r="D506" s="159" t="s">
        <v>2</v>
      </c>
      <c r="E506" s="223">
        <v>1</v>
      </c>
      <c r="F506" s="308">
        <v>0</v>
      </c>
      <c r="G506" s="225">
        <f t="shared" si="8"/>
        <v>0</v>
      </c>
    </row>
    <row r="507" spans="1:7" ht="25.5">
      <c r="A507" s="165" t="s">
        <v>451</v>
      </c>
      <c r="B507" s="141" t="s">
        <v>3139</v>
      </c>
      <c r="C507" s="1093"/>
      <c r="D507" s="159" t="s">
        <v>2</v>
      </c>
      <c r="E507" s="223">
        <v>1</v>
      </c>
      <c r="F507" s="308">
        <v>0</v>
      </c>
      <c r="G507" s="225">
        <f t="shared" si="8"/>
        <v>0</v>
      </c>
    </row>
    <row r="508" spans="1:7" ht="25.5">
      <c r="A508" s="165" t="s">
        <v>452</v>
      </c>
      <c r="B508" s="141" t="s">
        <v>3140</v>
      </c>
      <c r="C508" s="1093"/>
      <c r="D508" s="159" t="s">
        <v>2</v>
      </c>
      <c r="E508" s="223">
        <v>1</v>
      </c>
      <c r="F508" s="308">
        <v>0</v>
      </c>
      <c r="G508" s="225">
        <f t="shared" si="8"/>
        <v>0</v>
      </c>
    </row>
    <row r="509" spans="1:7" ht="25.5">
      <c r="A509" s="165" t="s">
        <v>453</v>
      </c>
      <c r="B509" s="141" t="s">
        <v>3141</v>
      </c>
      <c r="C509" s="1093"/>
      <c r="D509" s="159" t="s">
        <v>2</v>
      </c>
      <c r="E509" s="223">
        <v>1</v>
      </c>
      <c r="F509" s="308">
        <v>0</v>
      </c>
      <c r="G509" s="225">
        <f t="shared" si="8"/>
        <v>0</v>
      </c>
    </row>
    <row r="510" spans="1:7" ht="25.5">
      <c r="A510" s="165" t="s">
        <v>454</v>
      </c>
      <c r="B510" s="141" t="s">
        <v>3142</v>
      </c>
      <c r="C510" s="1093"/>
      <c r="D510" s="159" t="s">
        <v>2</v>
      </c>
      <c r="E510" s="223">
        <v>1</v>
      </c>
      <c r="F510" s="308">
        <v>0</v>
      </c>
      <c r="G510" s="225">
        <f t="shared" si="8"/>
        <v>0</v>
      </c>
    </row>
    <row r="511" spans="1:7" ht="25.5">
      <c r="A511" s="165" t="s">
        <v>455</v>
      </c>
      <c r="B511" s="141" t="s">
        <v>3143</v>
      </c>
      <c r="C511" s="1093"/>
      <c r="D511" s="159" t="s">
        <v>2</v>
      </c>
      <c r="E511" s="223">
        <v>1</v>
      </c>
      <c r="F511" s="308">
        <v>0</v>
      </c>
      <c r="G511" s="225">
        <f t="shared" si="8"/>
        <v>0</v>
      </c>
    </row>
    <row r="512" spans="1:7" ht="25.5">
      <c r="A512" s="165" t="s">
        <v>456</v>
      </c>
      <c r="B512" s="141" t="s">
        <v>3144</v>
      </c>
      <c r="C512" s="1093"/>
      <c r="D512" s="159" t="s">
        <v>2</v>
      </c>
      <c r="E512" s="223">
        <v>1</v>
      </c>
      <c r="F512" s="308">
        <v>0</v>
      </c>
      <c r="G512" s="225">
        <f t="shared" si="8"/>
        <v>0</v>
      </c>
    </row>
    <row r="513" spans="1:7" ht="25.5">
      <c r="A513" s="165" t="s">
        <v>457</v>
      </c>
      <c r="B513" s="141" t="s">
        <v>3145</v>
      </c>
      <c r="C513" s="1093"/>
      <c r="D513" s="159" t="s">
        <v>2</v>
      </c>
      <c r="E513" s="223">
        <v>1</v>
      </c>
      <c r="F513" s="308">
        <v>0</v>
      </c>
      <c r="G513" s="225">
        <f t="shared" si="8"/>
        <v>0</v>
      </c>
    </row>
    <row r="514" spans="1:7" ht="25.5">
      <c r="A514" s="165" t="s">
        <v>458</v>
      </c>
      <c r="B514" s="141" t="s">
        <v>3146</v>
      </c>
      <c r="C514" s="1093"/>
      <c r="D514" s="159" t="s">
        <v>2</v>
      </c>
      <c r="E514" s="223">
        <v>1</v>
      </c>
      <c r="F514" s="308">
        <v>0</v>
      </c>
      <c r="G514" s="225">
        <f t="shared" si="8"/>
        <v>0</v>
      </c>
    </row>
    <row r="515" spans="1:7" ht="38.25">
      <c r="A515" s="165" t="s">
        <v>459</v>
      </c>
      <c r="B515" s="141" t="s">
        <v>3147</v>
      </c>
      <c r="C515" s="1093"/>
      <c r="D515" s="159" t="s">
        <v>2</v>
      </c>
      <c r="E515" s="223">
        <v>1</v>
      </c>
      <c r="F515" s="308">
        <v>0</v>
      </c>
      <c r="G515" s="225">
        <f t="shared" si="8"/>
        <v>0</v>
      </c>
    </row>
    <row r="516" spans="1:7" ht="25.5">
      <c r="A516" s="165" t="s">
        <v>460</v>
      </c>
      <c r="B516" s="141" t="s">
        <v>3148</v>
      </c>
      <c r="C516" s="1093"/>
      <c r="D516" s="159" t="s">
        <v>2</v>
      </c>
      <c r="E516" s="223">
        <v>1</v>
      </c>
      <c r="F516" s="308">
        <v>0</v>
      </c>
      <c r="G516" s="225">
        <f t="shared" si="8"/>
        <v>0</v>
      </c>
    </row>
    <row r="517" spans="1:7" ht="38.25">
      <c r="A517" s="165" t="s">
        <v>461</v>
      </c>
      <c r="B517" s="141" t="s">
        <v>3149</v>
      </c>
      <c r="C517" s="1093"/>
      <c r="D517" s="159" t="s">
        <v>2</v>
      </c>
      <c r="E517" s="223">
        <v>1</v>
      </c>
      <c r="F517" s="308">
        <v>0</v>
      </c>
      <c r="G517" s="225">
        <f t="shared" si="8"/>
        <v>0</v>
      </c>
    </row>
    <row r="518" spans="1:7" ht="25.5">
      <c r="A518" s="165" t="s">
        <v>462</v>
      </c>
      <c r="B518" s="141" t="s">
        <v>3150</v>
      </c>
      <c r="C518" s="1093"/>
      <c r="D518" s="159" t="s">
        <v>2</v>
      </c>
      <c r="E518" s="223">
        <v>1</v>
      </c>
      <c r="F518" s="308">
        <v>0</v>
      </c>
      <c r="G518" s="225">
        <f t="shared" si="8"/>
        <v>0</v>
      </c>
    </row>
    <row r="519" spans="1:7" ht="38.25">
      <c r="A519" s="165" t="s">
        <v>463</v>
      </c>
      <c r="B519" s="141" t="s">
        <v>3151</v>
      </c>
      <c r="C519" s="1093"/>
      <c r="D519" s="159" t="s">
        <v>2</v>
      </c>
      <c r="E519" s="223">
        <v>1</v>
      </c>
      <c r="F519" s="308">
        <v>0</v>
      </c>
      <c r="G519" s="225">
        <f t="shared" si="8"/>
        <v>0</v>
      </c>
    </row>
    <row r="520" spans="1:7" ht="25.5">
      <c r="A520" s="165" t="s">
        <v>464</v>
      </c>
      <c r="B520" s="141" t="s">
        <v>3152</v>
      </c>
      <c r="C520" s="1093"/>
      <c r="D520" s="159" t="s">
        <v>2</v>
      </c>
      <c r="E520" s="223">
        <v>1</v>
      </c>
      <c r="F520" s="308">
        <v>0</v>
      </c>
      <c r="G520" s="225">
        <f t="shared" si="8"/>
        <v>0</v>
      </c>
    </row>
    <row r="521" spans="1:7" ht="38.25">
      <c r="A521" s="165" t="s">
        <v>465</v>
      </c>
      <c r="B521" s="141" t="s">
        <v>3153</v>
      </c>
      <c r="C521" s="1093"/>
      <c r="D521" s="159" t="s">
        <v>2</v>
      </c>
      <c r="E521" s="223">
        <v>1</v>
      </c>
      <c r="F521" s="308">
        <v>0</v>
      </c>
      <c r="G521" s="225">
        <f t="shared" si="8"/>
        <v>0</v>
      </c>
    </row>
    <row r="522" spans="1:7" ht="25.5">
      <c r="A522" s="165" t="s">
        <v>466</v>
      </c>
      <c r="B522" s="141" t="s">
        <v>3154</v>
      </c>
      <c r="C522" s="1093"/>
      <c r="D522" s="159" t="s">
        <v>2</v>
      </c>
      <c r="E522" s="223">
        <v>1</v>
      </c>
      <c r="F522" s="308">
        <v>0</v>
      </c>
      <c r="G522" s="225">
        <f t="shared" si="8"/>
        <v>0</v>
      </c>
    </row>
    <row r="523" spans="1:7" ht="38.25">
      <c r="A523" s="165" t="s">
        <v>467</v>
      </c>
      <c r="B523" s="141" t="s">
        <v>3155</v>
      </c>
      <c r="C523" s="1093"/>
      <c r="D523" s="159" t="s">
        <v>2</v>
      </c>
      <c r="E523" s="223">
        <v>1</v>
      </c>
      <c r="F523" s="308">
        <v>0</v>
      </c>
      <c r="G523" s="225">
        <f t="shared" si="8"/>
        <v>0</v>
      </c>
    </row>
    <row r="524" spans="1:7" ht="25.5">
      <c r="A524" s="165" t="s">
        <v>468</v>
      </c>
      <c r="B524" s="141" t="s">
        <v>3156</v>
      </c>
      <c r="C524" s="1093"/>
      <c r="D524" s="159" t="s">
        <v>2</v>
      </c>
      <c r="E524" s="223">
        <v>1</v>
      </c>
      <c r="F524" s="308">
        <v>0</v>
      </c>
      <c r="G524" s="225">
        <f t="shared" si="8"/>
        <v>0</v>
      </c>
    </row>
    <row r="525" spans="1:7" ht="38.25">
      <c r="A525" s="165" t="s">
        <v>469</v>
      </c>
      <c r="B525" s="141" t="s">
        <v>3157</v>
      </c>
      <c r="C525" s="1093"/>
      <c r="D525" s="159" t="s">
        <v>2</v>
      </c>
      <c r="E525" s="223">
        <v>1</v>
      </c>
      <c r="F525" s="308">
        <v>0</v>
      </c>
      <c r="G525" s="225">
        <f t="shared" si="8"/>
        <v>0</v>
      </c>
    </row>
    <row r="526" spans="1:7" ht="25.5">
      <c r="A526" s="165" t="s">
        <v>470</v>
      </c>
      <c r="B526" s="141" t="s">
        <v>3158</v>
      </c>
      <c r="C526" s="1093"/>
      <c r="D526" s="159" t="s">
        <v>2</v>
      </c>
      <c r="E526" s="223">
        <v>1</v>
      </c>
      <c r="F526" s="308">
        <v>0</v>
      </c>
      <c r="G526" s="225">
        <f t="shared" si="8"/>
        <v>0</v>
      </c>
    </row>
    <row r="527" spans="1:7" ht="38.25">
      <c r="A527" s="165" t="s">
        <v>471</v>
      </c>
      <c r="B527" s="141" t="s">
        <v>3159</v>
      </c>
      <c r="C527" s="1093"/>
      <c r="D527" s="159" t="s">
        <v>2</v>
      </c>
      <c r="E527" s="223">
        <v>1</v>
      </c>
      <c r="F527" s="308">
        <v>0</v>
      </c>
      <c r="G527" s="225">
        <f t="shared" si="8"/>
        <v>0</v>
      </c>
    </row>
    <row r="528" spans="1:7" ht="25.5">
      <c r="A528" s="165" t="s">
        <v>472</v>
      </c>
      <c r="B528" s="141" t="s">
        <v>3160</v>
      </c>
      <c r="C528" s="1093"/>
      <c r="D528" s="159" t="s">
        <v>2</v>
      </c>
      <c r="E528" s="223">
        <v>1</v>
      </c>
      <c r="F528" s="308">
        <v>0</v>
      </c>
      <c r="G528" s="225">
        <f t="shared" si="8"/>
        <v>0</v>
      </c>
    </row>
    <row r="529" spans="1:7" ht="38.25">
      <c r="A529" s="165" t="s">
        <v>473</v>
      </c>
      <c r="B529" s="141" t="s">
        <v>3161</v>
      </c>
      <c r="C529" s="1093"/>
      <c r="D529" s="159" t="s">
        <v>2</v>
      </c>
      <c r="E529" s="223">
        <v>1</v>
      </c>
      <c r="F529" s="308">
        <v>0</v>
      </c>
      <c r="G529" s="225">
        <f t="shared" si="8"/>
        <v>0</v>
      </c>
    </row>
    <row r="530" spans="1:7" ht="25.5">
      <c r="A530" s="165" t="s">
        <v>474</v>
      </c>
      <c r="B530" s="141" t="s">
        <v>3162</v>
      </c>
      <c r="C530" s="1093"/>
      <c r="D530" s="159" t="s">
        <v>2</v>
      </c>
      <c r="E530" s="223">
        <v>1</v>
      </c>
      <c r="F530" s="308">
        <v>0</v>
      </c>
      <c r="G530" s="225">
        <f t="shared" ref="G530:G593" si="9">E530*F530</f>
        <v>0</v>
      </c>
    </row>
    <row r="531" spans="1:7" ht="38.25">
      <c r="A531" s="165" t="s">
        <v>287</v>
      </c>
      <c r="B531" s="141" t="s">
        <v>3163</v>
      </c>
      <c r="C531" s="1093"/>
      <c r="D531" s="159" t="s">
        <v>2</v>
      </c>
      <c r="E531" s="223">
        <v>1</v>
      </c>
      <c r="F531" s="308">
        <v>0</v>
      </c>
      <c r="G531" s="225">
        <f t="shared" si="9"/>
        <v>0</v>
      </c>
    </row>
    <row r="532" spans="1:7" ht="25.5">
      <c r="A532" s="165" t="s">
        <v>475</v>
      </c>
      <c r="B532" s="141" t="s">
        <v>3164</v>
      </c>
      <c r="C532" s="1093"/>
      <c r="D532" s="159" t="s">
        <v>2</v>
      </c>
      <c r="E532" s="223">
        <v>1</v>
      </c>
      <c r="F532" s="308">
        <v>0</v>
      </c>
      <c r="G532" s="225">
        <f t="shared" si="9"/>
        <v>0</v>
      </c>
    </row>
    <row r="533" spans="1:7" ht="38.25">
      <c r="A533" s="165" t="s">
        <v>476</v>
      </c>
      <c r="B533" s="141" t="s">
        <v>3165</v>
      </c>
      <c r="C533" s="1093"/>
      <c r="D533" s="159" t="s">
        <v>2</v>
      </c>
      <c r="E533" s="223">
        <v>1</v>
      </c>
      <c r="F533" s="308">
        <v>0</v>
      </c>
      <c r="G533" s="225">
        <f t="shared" si="9"/>
        <v>0</v>
      </c>
    </row>
    <row r="534" spans="1:7" ht="25.5">
      <c r="A534" s="165" t="s">
        <v>477</v>
      </c>
      <c r="B534" s="141" t="s">
        <v>3166</v>
      </c>
      <c r="C534" s="1093"/>
      <c r="D534" s="159" t="s">
        <v>2</v>
      </c>
      <c r="E534" s="223">
        <v>1</v>
      </c>
      <c r="F534" s="308">
        <v>0</v>
      </c>
      <c r="G534" s="225">
        <f t="shared" si="9"/>
        <v>0</v>
      </c>
    </row>
    <row r="535" spans="1:7" ht="38.25">
      <c r="A535" s="165" t="s">
        <v>478</v>
      </c>
      <c r="B535" s="141" t="s">
        <v>3167</v>
      </c>
      <c r="C535" s="1093"/>
      <c r="D535" s="159" t="s">
        <v>2</v>
      </c>
      <c r="E535" s="223">
        <v>1</v>
      </c>
      <c r="F535" s="308">
        <v>0</v>
      </c>
      <c r="G535" s="225">
        <f t="shared" si="9"/>
        <v>0</v>
      </c>
    </row>
    <row r="536" spans="1:7" ht="25.5">
      <c r="A536" s="165" t="s">
        <v>479</v>
      </c>
      <c r="B536" s="141" t="s">
        <v>3168</v>
      </c>
      <c r="C536" s="1093"/>
      <c r="D536" s="159" t="s">
        <v>2</v>
      </c>
      <c r="E536" s="223">
        <v>1</v>
      </c>
      <c r="F536" s="308">
        <v>0</v>
      </c>
      <c r="G536" s="225">
        <f t="shared" si="9"/>
        <v>0</v>
      </c>
    </row>
    <row r="537" spans="1:7" ht="38.25">
      <c r="A537" s="165" t="s">
        <v>480</v>
      </c>
      <c r="B537" s="141" t="s">
        <v>3169</v>
      </c>
      <c r="C537" s="1093"/>
      <c r="D537" s="159" t="s">
        <v>2</v>
      </c>
      <c r="E537" s="223">
        <v>1</v>
      </c>
      <c r="F537" s="308">
        <v>0</v>
      </c>
      <c r="G537" s="225">
        <f t="shared" si="9"/>
        <v>0</v>
      </c>
    </row>
    <row r="538" spans="1:7" ht="25.5">
      <c r="A538" s="165" t="s">
        <v>481</v>
      </c>
      <c r="B538" s="141" t="s">
        <v>3170</v>
      </c>
      <c r="C538" s="1093"/>
      <c r="D538" s="159" t="s">
        <v>2</v>
      </c>
      <c r="E538" s="223">
        <v>1</v>
      </c>
      <c r="F538" s="308">
        <v>0</v>
      </c>
      <c r="G538" s="225">
        <f t="shared" si="9"/>
        <v>0</v>
      </c>
    </row>
    <row r="539" spans="1:7" ht="25.5">
      <c r="A539" s="165" t="s">
        <v>482</v>
      </c>
      <c r="B539" s="141" t="s">
        <v>3171</v>
      </c>
      <c r="C539" s="1093"/>
      <c r="D539" s="159" t="s">
        <v>2</v>
      </c>
      <c r="E539" s="223">
        <v>1</v>
      </c>
      <c r="F539" s="308">
        <v>0</v>
      </c>
      <c r="G539" s="225">
        <f t="shared" si="9"/>
        <v>0</v>
      </c>
    </row>
    <row r="540" spans="1:7" ht="25.5">
      <c r="A540" s="165" t="s">
        <v>483</v>
      </c>
      <c r="B540" s="141" t="s">
        <v>3172</v>
      </c>
      <c r="C540" s="1093"/>
      <c r="D540" s="159" t="s">
        <v>2</v>
      </c>
      <c r="E540" s="223">
        <v>1</v>
      </c>
      <c r="F540" s="308">
        <v>0</v>
      </c>
      <c r="G540" s="225">
        <f t="shared" si="9"/>
        <v>0</v>
      </c>
    </row>
    <row r="541" spans="1:7" ht="25.5">
      <c r="A541" s="165" t="s">
        <v>484</v>
      </c>
      <c r="B541" s="141" t="s">
        <v>3173</v>
      </c>
      <c r="C541" s="1093"/>
      <c r="D541" s="159" t="s">
        <v>2</v>
      </c>
      <c r="E541" s="223">
        <v>1</v>
      </c>
      <c r="F541" s="308">
        <v>0</v>
      </c>
      <c r="G541" s="225">
        <f t="shared" si="9"/>
        <v>0</v>
      </c>
    </row>
    <row r="542" spans="1:7" ht="25.5">
      <c r="A542" s="165" t="s">
        <v>485</v>
      </c>
      <c r="B542" s="141" t="s">
        <v>3174</v>
      </c>
      <c r="C542" s="1093"/>
      <c r="D542" s="159" t="s">
        <v>2</v>
      </c>
      <c r="E542" s="223">
        <v>1</v>
      </c>
      <c r="F542" s="308">
        <v>0</v>
      </c>
      <c r="G542" s="225">
        <f t="shared" si="9"/>
        <v>0</v>
      </c>
    </row>
    <row r="543" spans="1:7" ht="25.5">
      <c r="A543" s="165" t="s">
        <v>486</v>
      </c>
      <c r="B543" s="141" t="s">
        <v>3175</v>
      </c>
      <c r="C543" s="1093"/>
      <c r="D543" s="159" t="s">
        <v>2</v>
      </c>
      <c r="E543" s="223">
        <v>1</v>
      </c>
      <c r="F543" s="308">
        <v>0</v>
      </c>
      <c r="G543" s="225">
        <f t="shared" si="9"/>
        <v>0</v>
      </c>
    </row>
    <row r="544" spans="1:7" ht="25.5">
      <c r="A544" s="165" t="s">
        <v>487</v>
      </c>
      <c r="B544" s="141" t="s">
        <v>3176</v>
      </c>
      <c r="C544" s="1093"/>
      <c r="D544" s="159" t="s">
        <v>2</v>
      </c>
      <c r="E544" s="223">
        <v>1</v>
      </c>
      <c r="F544" s="308">
        <v>0</v>
      </c>
      <c r="G544" s="225">
        <f t="shared" si="9"/>
        <v>0</v>
      </c>
    </row>
    <row r="545" spans="1:7" ht="25.5">
      <c r="A545" s="165" t="s">
        <v>488</v>
      </c>
      <c r="B545" s="141" t="s">
        <v>3177</v>
      </c>
      <c r="C545" s="1093"/>
      <c r="D545" s="159" t="s">
        <v>2</v>
      </c>
      <c r="E545" s="223">
        <v>1</v>
      </c>
      <c r="F545" s="308">
        <v>0</v>
      </c>
      <c r="G545" s="225">
        <f t="shared" si="9"/>
        <v>0</v>
      </c>
    </row>
    <row r="546" spans="1:7" ht="25.5">
      <c r="A546" s="165" t="s">
        <v>489</v>
      </c>
      <c r="B546" s="141" t="s">
        <v>3178</v>
      </c>
      <c r="C546" s="1093"/>
      <c r="D546" s="159" t="s">
        <v>2</v>
      </c>
      <c r="E546" s="223">
        <v>1</v>
      </c>
      <c r="F546" s="308">
        <v>0</v>
      </c>
      <c r="G546" s="225">
        <f t="shared" si="9"/>
        <v>0</v>
      </c>
    </row>
    <row r="547" spans="1:7" ht="25.5">
      <c r="A547" s="165" t="s">
        <v>490</v>
      </c>
      <c r="B547" s="141" t="s">
        <v>3179</v>
      </c>
      <c r="C547" s="1093"/>
      <c r="D547" s="159" t="s">
        <v>2</v>
      </c>
      <c r="E547" s="223">
        <v>1</v>
      </c>
      <c r="F547" s="308">
        <v>0</v>
      </c>
      <c r="G547" s="225">
        <f t="shared" si="9"/>
        <v>0</v>
      </c>
    </row>
    <row r="548" spans="1:7" ht="25.5">
      <c r="A548" s="165" t="s">
        <v>491</v>
      </c>
      <c r="B548" s="141" t="s">
        <v>3180</v>
      </c>
      <c r="C548" s="1093"/>
      <c r="D548" s="159" t="s">
        <v>2</v>
      </c>
      <c r="E548" s="223">
        <v>1</v>
      </c>
      <c r="F548" s="308">
        <v>0</v>
      </c>
      <c r="G548" s="225">
        <f t="shared" si="9"/>
        <v>0</v>
      </c>
    </row>
    <row r="549" spans="1:7" ht="25.5">
      <c r="A549" s="165" t="s">
        <v>195</v>
      </c>
      <c r="B549" s="141" t="s">
        <v>3181</v>
      </c>
      <c r="C549" s="1093"/>
      <c r="D549" s="159" t="s">
        <v>2</v>
      </c>
      <c r="E549" s="223">
        <v>1</v>
      </c>
      <c r="F549" s="308">
        <v>0</v>
      </c>
      <c r="G549" s="225">
        <f t="shared" si="9"/>
        <v>0</v>
      </c>
    </row>
    <row r="550" spans="1:7" ht="25.5">
      <c r="A550" s="165" t="s">
        <v>492</v>
      </c>
      <c r="B550" s="141" t="s">
        <v>3182</v>
      </c>
      <c r="C550" s="1093"/>
      <c r="D550" s="159" t="s">
        <v>2</v>
      </c>
      <c r="E550" s="223">
        <v>1</v>
      </c>
      <c r="F550" s="308">
        <v>0</v>
      </c>
      <c r="G550" s="225">
        <f t="shared" si="9"/>
        <v>0</v>
      </c>
    </row>
    <row r="551" spans="1:7" ht="25.5">
      <c r="A551" s="165" t="s">
        <v>493</v>
      </c>
      <c r="B551" s="141" t="s">
        <v>3183</v>
      </c>
      <c r="C551" s="1093"/>
      <c r="D551" s="159" t="s">
        <v>2</v>
      </c>
      <c r="E551" s="223">
        <v>1</v>
      </c>
      <c r="F551" s="308">
        <v>0</v>
      </c>
      <c r="G551" s="225">
        <f t="shared" si="9"/>
        <v>0</v>
      </c>
    </row>
    <row r="552" spans="1:7" ht="25.5">
      <c r="A552" s="165" t="s">
        <v>494</v>
      </c>
      <c r="B552" s="141" t="s">
        <v>3184</v>
      </c>
      <c r="C552" s="1093"/>
      <c r="D552" s="159" t="s">
        <v>2</v>
      </c>
      <c r="E552" s="223">
        <v>1</v>
      </c>
      <c r="F552" s="308">
        <v>0</v>
      </c>
      <c r="G552" s="225">
        <f t="shared" si="9"/>
        <v>0</v>
      </c>
    </row>
    <row r="553" spans="1:7" ht="38.25">
      <c r="A553" s="165" t="s">
        <v>495</v>
      </c>
      <c r="B553" s="141" t="s">
        <v>3185</v>
      </c>
      <c r="C553" s="1093"/>
      <c r="D553" s="159" t="s">
        <v>2</v>
      </c>
      <c r="E553" s="223">
        <v>1</v>
      </c>
      <c r="F553" s="308">
        <v>0</v>
      </c>
      <c r="G553" s="225">
        <f t="shared" si="9"/>
        <v>0</v>
      </c>
    </row>
    <row r="554" spans="1:7" ht="25.5">
      <c r="A554" s="165" t="s">
        <v>416</v>
      </c>
      <c r="B554" s="141" t="s">
        <v>3186</v>
      </c>
      <c r="C554" s="1093"/>
      <c r="D554" s="159" t="s">
        <v>2</v>
      </c>
      <c r="E554" s="223">
        <v>1</v>
      </c>
      <c r="F554" s="308">
        <v>0</v>
      </c>
      <c r="G554" s="225">
        <f t="shared" si="9"/>
        <v>0</v>
      </c>
    </row>
    <row r="555" spans="1:7" ht="25.5">
      <c r="A555" s="165" t="s">
        <v>496</v>
      </c>
      <c r="B555" s="141" t="s">
        <v>3187</v>
      </c>
      <c r="C555" s="1093"/>
      <c r="D555" s="159" t="s">
        <v>2</v>
      </c>
      <c r="E555" s="223">
        <v>1</v>
      </c>
      <c r="F555" s="308">
        <v>0</v>
      </c>
      <c r="G555" s="225">
        <f t="shared" si="9"/>
        <v>0</v>
      </c>
    </row>
    <row r="556" spans="1:7" ht="25.5">
      <c r="A556" s="165" t="s">
        <v>497</v>
      </c>
      <c r="B556" s="141" t="s">
        <v>3188</v>
      </c>
      <c r="C556" s="1093"/>
      <c r="D556" s="159" t="s">
        <v>2</v>
      </c>
      <c r="E556" s="223">
        <v>1</v>
      </c>
      <c r="F556" s="308">
        <v>0</v>
      </c>
      <c r="G556" s="225">
        <f t="shared" si="9"/>
        <v>0</v>
      </c>
    </row>
    <row r="557" spans="1:7" ht="25.5">
      <c r="A557" s="165" t="s">
        <v>288</v>
      </c>
      <c r="B557" s="141" t="s">
        <v>3189</v>
      </c>
      <c r="C557" s="1093"/>
      <c r="D557" s="159" t="s">
        <v>2</v>
      </c>
      <c r="E557" s="223">
        <v>1</v>
      </c>
      <c r="F557" s="308">
        <v>0</v>
      </c>
      <c r="G557" s="225">
        <f t="shared" si="9"/>
        <v>0</v>
      </c>
    </row>
    <row r="558" spans="1:7" ht="25.5">
      <c r="A558" s="165" t="s">
        <v>498</v>
      </c>
      <c r="B558" s="141" t="s">
        <v>3190</v>
      </c>
      <c r="C558" s="1093"/>
      <c r="D558" s="159" t="s">
        <v>2</v>
      </c>
      <c r="E558" s="223">
        <v>1</v>
      </c>
      <c r="F558" s="308">
        <v>0</v>
      </c>
      <c r="G558" s="225">
        <f t="shared" si="9"/>
        <v>0</v>
      </c>
    </row>
    <row r="559" spans="1:7" ht="25.5">
      <c r="A559" s="165" t="s">
        <v>499</v>
      </c>
      <c r="B559" s="141" t="s">
        <v>3191</v>
      </c>
      <c r="C559" s="1093"/>
      <c r="D559" s="159" t="s">
        <v>2</v>
      </c>
      <c r="E559" s="223">
        <v>1</v>
      </c>
      <c r="F559" s="308">
        <v>0</v>
      </c>
      <c r="G559" s="225">
        <f t="shared" si="9"/>
        <v>0</v>
      </c>
    </row>
    <row r="560" spans="1:7" ht="25.5">
      <c r="A560" s="165" t="s">
        <v>500</v>
      </c>
      <c r="B560" s="141" t="s">
        <v>3192</v>
      </c>
      <c r="C560" s="1093"/>
      <c r="D560" s="159" t="s">
        <v>2</v>
      </c>
      <c r="E560" s="223">
        <v>1</v>
      </c>
      <c r="F560" s="308">
        <v>0</v>
      </c>
      <c r="G560" s="225">
        <f t="shared" si="9"/>
        <v>0</v>
      </c>
    </row>
    <row r="561" spans="1:7" ht="38.25">
      <c r="A561" s="165" t="s">
        <v>501</v>
      </c>
      <c r="B561" s="141" t="s">
        <v>3193</v>
      </c>
      <c r="C561" s="1093"/>
      <c r="D561" s="159" t="s">
        <v>2</v>
      </c>
      <c r="E561" s="223">
        <v>1</v>
      </c>
      <c r="F561" s="308">
        <v>0</v>
      </c>
      <c r="G561" s="225">
        <f t="shared" si="9"/>
        <v>0</v>
      </c>
    </row>
    <row r="562" spans="1:7" ht="25.5">
      <c r="A562" s="165" t="s">
        <v>502</v>
      </c>
      <c r="B562" s="141" t="s">
        <v>3194</v>
      </c>
      <c r="C562" s="1093"/>
      <c r="D562" s="159" t="s">
        <v>2</v>
      </c>
      <c r="E562" s="223">
        <v>1</v>
      </c>
      <c r="F562" s="308">
        <v>0</v>
      </c>
      <c r="G562" s="225">
        <f t="shared" si="9"/>
        <v>0</v>
      </c>
    </row>
    <row r="563" spans="1:7" ht="38.25">
      <c r="A563" s="165" t="s">
        <v>503</v>
      </c>
      <c r="B563" s="141" t="s">
        <v>3195</v>
      </c>
      <c r="C563" s="1093"/>
      <c r="D563" s="159" t="s">
        <v>2</v>
      </c>
      <c r="E563" s="223">
        <v>1</v>
      </c>
      <c r="F563" s="308">
        <v>0</v>
      </c>
      <c r="G563" s="225">
        <f t="shared" si="9"/>
        <v>0</v>
      </c>
    </row>
    <row r="564" spans="1:7" ht="25.5">
      <c r="A564" s="165" t="s">
        <v>504</v>
      </c>
      <c r="B564" s="141" t="s">
        <v>3196</v>
      </c>
      <c r="C564" s="1093"/>
      <c r="D564" s="159" t="s">
        <v>2</v>
      </c>
      <c r="E564" s="223">
        <v>1</v>
      </c>
      <c r="F564" s="308">
        <v>0</v>
      </c>
      <c r="G564" s="225">
        <f t="shared" si="9"/>
        <v>0</v>
      </c>
    </row>
    <row r="565" spans="1:7" ht="38.25">
      <c r="A565" s="165" t="s">
        <v>505</v>
      </c>
      <c r="B565" s="141" t="s">
        <v>3197</v>
      </c>
      <c r="C565" s="1093"/>
      <c r="D565" s="159" t="s">
        <v>2</v>
      </c>
      <c r="E565" s="223">
        <v>1</v>
      </c>
      <c r="F565" s="308">
        <v>0</v>
      </c>
      <c r="G565" s="225">
        <f t="shared" si="9"/>
        <v>0</v>
      </c>
    </row>
    <row r="566" spans="1:7" ht="25.5">
      <c r="A566" s="165" t="s">
        <v>506</v>
      </c>
      <c r="B566" s="141" t="s">
        <v>3198</v>
      </c>
      <c r="C566" s="1093"/>
      <c r="D566" s="159" t="s">
        <v>2</v>
      </c>
      <c r="E566" s="223">
        <v>1</v>
      </c>
      <c r="F566" s="308">
        <v>0</v>
      </c>
      <c r="G566" s="225">
        <f t="shared" si="9"/>
        <v>0</v>
      </c>
    </row>
    <row r="567" spans="1:7" ht="38.25">
      <c r="A567" s="165" t="s">
        <v>507</v>
      </c>
      <c r="B567" s="141" t="s">
        <v>3199</v>
      </c>
      <c r="C567" s="1093"/>
      <c r="D567" s="159" t="s">
        <v>2</v>
      </c>
      <c r="E567" s="223">
        <v>1</v>
      </c>
      <c r="F567" s="308">
        <v>0</v>
      </c>
      <c r="G567" s="225">
        <f t="shared" si="9"/>
        <v>0</v>
      </c>
    </row>
    <row r="568" spans="1:7" ht="25.5">
      <c r="A568" s="165" t="s">
        <v>508</v>
      </c>
      <c r="B568" s="141" t="s">
        <v>3200</v>
      </c>
      <c r="C568" s="1093"/>
      <c r="D568" s="159" t="s">
        <v>2</v>
      </c>
      <c r="E568" s="223">
        <v>1</v>
      </c>
      <c r="F568" s="308">
        <v>0</v>
      </c>
      <c r="G568" s="225">
        <f t="shared" si="9"/>
        <v>0</v>
      </c>
    </row>
    <row r="569" spans="1:7" ht="38.25">
      <c r="A569" s="165" t="s">
        <v>509</v>
      </c>
      <c r="B569" s="141" t="s">
        <v>3201</v>
      </c>
      <c r="C569" s="1093"/>
      <c r="D569" s="159" t="s">
        <v>2</v>
      </c>
      <c r="E569" s="223">
        <v>1</v>
      </c>
      <c r="F569" s="308">
        <v>0</v>
      </c>
      <c r="G569" s="225">
        <f t="shared" si="9"/>
        <v>0</v>
      </c>
    </row>
    <row r="570" spans="1:7" ht="25.5">
      <c r="A570" s="165" t="s">
        <v>510</v>
      </c>
      <c r="B570" s="141" t="s">
        <v>3202</v>
      </c>
      <c r="C570" s="1093"/>
      <c r="D570" s="159" t="s">
        <v>2</v>
      </c>
      <c r="E570" s="223">
        <v>1</v>
      </c>
      <c r="F570" s="308">
        <v>0</v>
      </c>
      <c r="G570" s="225">
        <f t="shared" si="9"/>
        <v>0</v>
      </c>
    </row>
    <row r="571" spans="1:7" ht="38.25">
      <c r="A571" s="165" t="s">
        <v>511</v>
      </c>
      <c r="B571" s="141" t="s">
        <v>3203</v>
      </c>
      <c r="C571" s="1093"/>
      <c r="D571" s="159" t="s">
        <v>2</v>
      </c>
      <c r="E571" s="223">
        <v>1</v>
      </c>
      <c r="F571" s="308">
        <v>0</v>
      </c>
      <c r="G571" s="225">
        <f t="shared" si="9"/>
        <v>0</v>
      </c>
    </row>
    <row r="572" spans="1:7" ht="25.5">
      <c r="A572" s="165" t="s">
        <v>512</v>
      </c>
      <c r="B572" s="141" t="s">
        <v>3204</v>
      </c>
      <c r="C572" s="1093"/>
      <c r="D572" s="159" t="s">
        <v>2</v>
      </c>
      <c r="E572" s="223">
        <v>1</v>
      </c>
      <c r="F572" s="308">
        <v>0</v>
      </c>
      <c r="G572" s="225">
        <f t="shared" si="9"/>
        <v>0</v>
      </c>
    </row>
    <row r="573" spans="1:7" ht="38.25">
      <c r="A573" s="165" t="s">
        <v>513</v>
      </c>
      <c r="B573" s="141" t="s">
        <v>3205</v>
      </c>
      <c r="C573" s="1093"/>
      <c r="D573" s="159" t="s">
        <v>2</v>
      </c>
      <c r="E573" s="223">
        <v>1</v>
      </c>
      <c r="F573" s="308">
        <v>0</v>
      </c>
      <c r="G573" s="225">
        <f t="shared" si="9"/>
        <v>0</v>
      </c>
    </row>
    <row r="574" spans="1:7" ht="25.5">
      <c r="A574" s="165" t="s">
        <v>514</v>
      </c>
      <c r="B574" s="141" t="s">
        <v>3206</v>
      </c>
      <c r="C574" s="1093"/>
      <c r="D574" s="159" t="s">
        <v>2</v>
      </c>
      <c r="E574" s="223">
        <v>1</v>
      </c>
      <c r="F574" s="308">
        <v>0</v>
      </c>
      <c r="G574" s="225">
        <f t="shared" si="9"/>
        <v>0</v>
      </c>
    </row>
    <row r="575" spans="1:7" ht="38.25">
      <c r="A575" s="165" t="s">
        <v>515</v>
      </c>
      <c r="B575" s="141" t="s">
        <v>3207</v>
      </c>
      <c r="C575" s="1093"/>
      <c r="D575" s="159" t="s">
        <v>2</v>
      </c>
      <c r="E575" s="223">
        <v>1</v>
      </c>
      <c r="F575" s="308">
        <v>0</v>
      </c>
      <c r="G575" s="225">
        <f t="shared" si="9"/>
        <v>0</v>
      </c>
    </row>
    <row r="576" spans="1:7" ht="25.5">
      <c r="A576" s="165" t="s">
        <v>516</v>
      </c>
      <c r="B576" s="141" t="s">
        <v>3208</v>
      </c>
      <c r="C576" s="1093"/>
      <c r="D576" s="159" t="s">
        <v>2</v>
      </c>
      <c r="E576" s="223">
        <v>1</v>
      </c>
      <c r="F576" s="308">
        <v>0</v>
      </c>
      <c r="G576" s="225">
        <f t="shared" si="9"/>
        <v>0</v>
      </c>
    </row>
    <row r="577" spans="1:7" ht="38.25">
      <c r="A577" s="165" t="s">
        <v>517</v>
      </c>
      <c r="B577" s="141" t="s">
        <v>3209</v>
      </c>
      <c r="C577" s="1093"/>
      <c r="D577" s="159" t="s">
        <v>2</v>
      </c>
      <c r="E577" s="223">
        <v>1</v>
      </c>
      <c r="F577" s="308">
        <v>0</v>
      </c>
      <c r="G577" s="225">
        <f t="shared" si="9"/>
        <v>0</v>
      </c>
    </row>
    <row r="578" spans="1:7" ht="25.5">
      <c r="A578" s="165" t="s">
        <v>518</v>
      </c>
      <c r="B578" s="141" t="s">
        <v>3210</v>
      </c>
      <c r="C578" s="1093"/>
      <c r="D578" s="159" t="s">
        <v>2</v>
      </c>
      <c r="E578" s="223">
        <v>1</v>
      </c>
      <c r="F578" s="308">
        <v>0</v>
      </c>
      <c r="G578" s="225">
        <f t="shared" si="9"/>
        <v>0</v>
      </c>
    </row>
    <row r="579" spans="1:7" ht="38.25">
      <c r="A579" s="165" t="s">
        <v>519</v>
      </c>
      <c r="B579" s="141" t="s">
        <v>3211</v>
      </c>
      <c r="C579" s="1093"/>
      <c r="D579" s="159" t="s">
        <v>2</v>
      </c>
      <c r="E579" s="223">
        <v>1</v>
      </c>
      <c r="F579" s="308">
        <v>0</v>
      </c>
      <c r="G579" s="225">
        <f t="shared" si="9"/>
        <v>0</v>
      </c>
    </row>
    <row r="580" spans="1:7" ht="25.5">
      <c r="A580" s="165" t="s">
        <v>520</v>
      </c>
      <c r="B580" s="141" t="s">
        <v>3212</v>
      </c>
      <c r="C580" s="1093"/>
      <c r="D580" s="159" t="s">
        <v>2</v>
      </c>
      <c r="E580" s="223">
        <v>1</v>
      </c>
      <c r="F580" s="308">
        <v>0</v>
      </c>
      <c r="G580" s="225">
        <f t="shared" si="9"/>
        <v>0</v>
      </c>
    </row>
    <row r="581" spans="1:7" ht="38.25">
      <c r="A581" s="165" t="s">
        <v>521</v>
      </c>
      <c r="B581" s="141" t="s">
        <v>3213</v>
      </c>
      <c r="C581" s="1093"/>
      <c r="D581" s="159" t="s">
        <v>2</v>
      </c>
      <c r="E581" s="223">
        <v>1</v>
      </c>
      <c r="F581" s="308">
        <v>0</v>
      </c>
      <c r="G581" s="225">
        <f t="shared" si="9"/>
        <v>0</v>
      </c>
    </row>
    <row r="582" spans="1:7" ht="25.5">
      <c r="A582" s="165" t="s">
        <v>522</v>
      </c>
      <c r="B582" s="141" t="s">
        <v>3214</v>
      </c>
      <c r="C582" s="1093"/>
      <c r="D582" s="159" t="s">
        <v>2</v>
      </c>
      <c r="E582" s="223">
        <v>1</v>
      </c>
      <c r="F582" s="308">
        <v>0</v>
      </c>
      <c r="G582" s="225">
        <f t="shared" si="9"/>
        <v>0</v>
      </c>
    </row>
    <row r="583" spans="1:7" ht="25.5">
      <c r="A583" s="165" t="s">
        <v>289</v>
      </c>
      <c r="B583" s="141" t="s">
        <v>3215</v>
      </c>
      <c r="C583" s="1093"/>
      <c r="D583" s="159" t="s">
        <v>2</v>
      </c>
      <c r="E583" s="223">
        <v>1</v>
      </c>
      <c r="F583" s="308">
        <v>0</v>
      </c>
      <c r="G583" s="225">
        <f t="shared" si="9"/>
        <v>0</v>
      </c>
    </row>
    <row r="584" spans="1:7" ht="25.5">
      <c r="A584" s="165" t="s">
        <v>523</v>
      </c>
      <c r="B584" s="141" t="s">
        <v>3216</v>
      </c>
      <c r="C584" s="1093"/>
      <c r="D584" s="159" t="s">
        <v>2</v>
      </c>
      <c r="E584" s="223">
        <v>1</v>
      </c>
      <c r="F584" s="308">
        <v>0</v>
      </c>
      <c r="G584" s="225">
        <f t="shared" si="9"/>
        <v>0</v>
      </c>
    </row>
    <row r="585" spans="1:7" ht="25.5">
      <c r="A585" s="165" t="s">
        <v>524</v>
      </c>
      <c r="B585" s="141" t="s">
        <v>3217</v>
      </c>
      <c r="C585" s="1093"/>
      <c r="D585" s="159" t="s">
        <v>2</v>
      </c>
      <c r="E585" s="223">
        <v>1</v>
      </c>
      <c r="F585" s="308">
        <v>0</v>
      </c>
      <c r="G585" s="225">
        <f t="shared" si="9"/>
        <v>0</v>
      </c>
    </row>
    <row r="586" spans="1:7" ht="25.5">
      <c r="A586" s="165" t="s">
        <v>525</v>
      </c>
      <c r="B586" s="141" t="s">
        <v>3218</v>
      </c>
      <c r="C586" s="1093"/>
      <c r="D586" s="159" t="s">
        <v>2</v>
      </c>
      <c r="E586" s="223">
        <v>1</v>
      </c>
      <c r="F586" s="308">
        <v>0</v>
      </c>
      <c r="G586" s="225">
        <f t="shared" si="9"/>
        <v>0</v>
      </c>
    </row>
    <row r="587" spans="1:7" ht="25.5">
      <c r="A587" s="165" t="s">
        <v>526</v>
      </c>
      <c r="B587" s="141" t="s">
        <v>3219</v>
      </c>
      <c r="C587" s="1093"/>
      <c r="D587" s="159" t="s">
        <v>2</v>
      </c>
      <c r="E587" s="223">
        <v>1</v>
      </c>
      <c r="F587" s="308">
        <v>0</v>
      </c>
      <c r="G587" s="225">
        <f t="shared" si="9"/>
        <v>0</v>
      </c>
    </row>
    <row r="588" spans="1:7" ht="25.5">
      <c r="A588" s="165" t="s">
        <v>527</v>
      </c>
      <c r="B588" s="141" t="s">
        <v>3220</v>
      </c>
      <c r="C588" s="1093"/>
      <c r="D588" s="159" t="s">
        <v>2</v>
      </c>
      <c r="E588" s="223">
        <v>1</v>
      </c>
      <c r="F588" s="308">
        <v>0</v>
      </c>
      <c r="G588" s="225">
        <f t="shared" si="9"/>
        <v>0</v>
      </c>
    </row>
    <row r="589" spans="1:7" ht="25.5">
      <c r="A589" s="165" t="s">
        <v>528</v>
      </c>
      <c r="B589" s="141" t="s">
        <v>3221</v>
      </c>
      <c r="C589" s="1093"/>
      <c r="D589" s="159" t="s">
        <v>2</v>
      </c>
      <c r="E589" s="223">
        <v>1</v>
      </c>
      <c r="F589" s="308">
        <v>0</v>
      </c>
      <c r="G589" s="225">
        <f t="shared" si="9"/>
        <v>0</v>
      </c>
    </row>
    <row r="590" spans="1:7" ht="25.5">
      <c r="A590" s="165" t="s">
        <v>529</v>
      </c>
      <c r="B590" s="141" t="s">
        <v>3222</v>
      </c>
      <c r="C590" s="1093"/>
      <c r="D590" s="159" t="s">
        <v>2</v>
      </c>
      <c r="E590" s="223">
        <v>1</v>
      </c>
      <c r="F590" s="308">
        <v>0</v>
      </c>
      <c r="G590" s="225">
        <f t="shared" si="9"/>
        <v>0</v>
      </c>
    </row>
    <row r="591" spans="1:7" ht="25.5">
      <c r="A591" s="165" t="s">
        <v>530</v>
      </c>
      <c r="B591" s="141" t="s">
        <v>3223</v>
      </c>
      <c r="C591" s="1093"/>
      <c r="D591" s="159" t="s">
        <v>2</v>
      </c>
      <c r="E591" s="223">
        <v>1</v>
      </c>
      <c r="F591" s="308">
        <v>0</v>
      </c>
      <c r="G591" s="225">
        <f t="shared" si="9"/>
        <v>0</v>
      </c>
    </row>
    <row r="592" spans="1:7" ht="25.5">
      <c r="A592" s="165" t="s">
        <v>531</v>
      </c>
      <c r="B592" s="141" t="s">
        <v>3224</v>
      </c>
      <c r="C592" s="1093"/>
      <c r="D592" s="159" t="s">
        <v>2</v>
      </c>
      <c r="E592" s="223">
        <v>1</v>
      </c>
      <c r="F592" s="308">
        <v>0</v>
      </c>
      <c r="G592" s="225">
        <f t="shared" si="9"/>
        <v>0</v>
      </c>
    </row>
    <row r="593" spans="1:7" ht="25.5">
      <c r="A593" s="165" t="s">
        <v>532</v>
      </c>
      <c r="B593" s="141" t="s">
        <v>3225</v>
      </c>
      <c r="C593" s="1093"/>
      <c r="D593" s="159" t="s">
        <v>2</v>
      </c>
      <c r="E593" s="223">
        <v>1</v>
      </c>
      <c r="F593" s="308">
        <v>0</v>
      </c>
      <c r="G593" s="225">
        <f t="shared" si="9"/>
        <v>0</v>
      </c>
    </row>
    <row r="594" spans="1:7" ht="25.5">
      <c r="A594" s="165" t="s">
        <v>533</v>
      </c>
      <c r="B594" s="141" t="s">
        <v>3226</v>
      </c>
      <c r="C594" s="1093"/>
      <c r="D594" s="159" t="s">
        <v>2</v>
      </c>
      <c r="E594" s="223">
        <v>1</v>
      </c>
      <c r="F594" s="308">
        <v>0</v>
      </c>
      <c r="G594" s="225">
        <f t="shared" ref="G594:G657" si="10">E594*F594</f>
        <v>0</v>
      </c>
    </row>
    <row r="595" spans="1:7" ht="25.5">
      <c r="A595" s="165" t="s">
        <v>534</v>
      </c>
      <c r="B595" s="141" t="s">
        <v>3227</v>
      </c>
      <c r="C595" s="1093"/>
      <c r="D595" s="159" t="s">
        <v>2</v>
      </c>
      <c r="E595" s="223">
        <v>1</v>
      </c>
      <c r="F595" s="308">
        <v>0</v>
      </c>
      <c r="G595" s="225">
        <f t="shared" si="10"/>
        <v>0</v>
      </c>
    </row>
    <row r="596" spans="1:7" ht="25.5">
      <c r="A596" s="165" t="s">
        <v>535</v>
      </c>
      <c r="B596" s="141" t="s">
        <v>3228</v>
      </c>
      <c r="C596" s="1093"/>
      <c r="D596" s="159" t="s">
        <v>2</v>
      </c>
      <c r="E596" s="223">
        <v>1</v>
      </c>
      <c r="F596" s="308">
        <v>0</v>
      </c>
      <c r="G596" s="225">
        <f t="shared" si="10"/>
        <v>0</v>
      </c>
    </row>
    <row r="597" spans="1:7" ht="25.5">
      <c r="A597" s="165" t="s">
        <v>536</v>
      </c>
      <c r="B597" s="141" t="s">
        <v>3229</v>
      </c>
      <c r="C597" s="1093"/>
      <c r="D597" s="159" t="s">
        <v>2</v>
      </c>
      <c r="E597" s="223">
        <v>1</v>
      </c>
      <c r="F597" s="308">
        <v>0</v>
      </c>
      <c r="G597" s="225">
        <f t="shared" si="10"/>
        <v>0</v>
      </c>
    </row>
    <row r="598" spans="1:7" ht="38.25">
      <c r="A598" s="165" t="s">
        <v>537</v>
      </c>
      <c r="B598" s="141" t="s">
        <v>3230</v>
      </c>
      <c r="C598" s="1093"/>
      <c r="D598" s="159" t="s">
        <v>2</v>
      </c>
      <c r="E598" s="223">
        <v>1</v>
      </c>
      <c r="F598" s="308">
        <v>0</v>
      </c>
      <c r="G598" s="225">
        <f t="shared" si="10"/>
        <v>0</v>
      </c>
    </row>
    <row r="599" spans="1:7" ht="25.5">
      <c r="A599" s="165" t="s">
        <v>538</v>
      </c>
      <c r="B599" s="141" t="s">
        <v>3231</v>
      </c>
      <c r="C599" s="1093"/>
      <c r="D599" s="159" t="s">
        <v>2</v>
      </c>
      <c r="E599" s="223">
        <v>1</v>
      </c>
      <c r="F599" s="308">
        <v>0</v>
      </c>
      <c r="G599" s="225">
        <f t="shared" si="10"/>
        <v>0</v>
      </c>
    </row>
    <row r="600" spans="1:7" ht="25.5">
      <c r="A600" s="165" t="s">
        <v>539</v>
      </c>
      <c r="B600" s="141" t="s">
        <v>3232</v>
      </c>
      <c r="C600" s="1093"/>
      <c r="D600" s="159" t="s">
        <v>2</v>
      </c>
      <c r="E600" s="223">
        <v>1</v>
      </c>
      <c r="F600" s="308">
        <v>0</v>
      </c>
      <c r="G600" s="225">
        <f t="shared" si="10"/>
        <v>0</v>
      </c>
    </row>
    <row r="601" spans="1:7" ht="25.5">
      <c r="A601" s="165" t="s">
        <v>540</v>
      </c>
      <c r="B601" s="141" t="s">
        <v>3233</v>
      </c>
      <c r="C601" s="1093"/>
      <c r="D601" s="159" t="s">
        <v>2</v>
      </c>
      <c r="E601" s="223">
        <v>1</v>
      </c>
      <c r="F601" s="308">
        <v>0</v>
      </c>
      <c r="G601" s="225">
        <f t="shared" si="10"/>
        <v>0</v>
      </c>
    </row>
    <row r="602" spans="1:7" ht="25.5">
      <c r="A602" s="165" t="s">
        <v>541</v>
      </c>
      <c r="B602" s="141" t="s">
        <v>3234</v>
      </c>
      <c r="C602" s="1093"/>
      <c r="D602" s="159" t="s">
        <v>2</v>
      </c>
      <c r="E602" s="223">
        <v>1</v>
      </c>
      <c r="F602" s="308">
        <v>0</v>
      </c>
      <c r="G602" s="225">
        <f t="shared" si="10"/>
        <v>0</v>
      </c>
    </row>
    <row r="603" spans="1:7" ht="25.5">
      <c r="A603" s="165" t="s">
        <v>542</v>
      </c>
      <c r="B603" s="141" t="s">
        <v>3235</v>
      </c>
      <c r="C603" s="1093"/>
      <c r="D603" s="159" t="s">
        <v>2</v>
      </c>
      <c r="E603" s="223">
        <v>1</v>
      </c>
      <c r="F603" s="308">
        <v>0</v>
      </c>
      <c r="G603" s="225">
        <f t="shared" si="10"/>
        <v>0</v>
      </c>
    </row>
    <row r="604" spans="1:7" ht="25.5">
      <c r="A604" s="165" t="s">
        <v>543</v>
      </c>
      <c r="B604" s="141" t="s">
        <v>3236</v>
      </c>
      <c r="C604" s="1093"/>
      <c r="D604" s="159" t="s">
        <v>2</v>
      </c>
      <c r="E604" s="223">
        <v>1</v>
      </c>
      <c r="F604" s="308">
        <v>0</v>
      </c>
      <c r="G604" s="225">
        <f t="shared" si="10"/>
        <v>0</v>
      </c>
    </row>
    <row r="605" spans="1:7" ht="25.5">
      <c r="A605" s="165" t="s">
        <v>544</v>
      </c>
      <c r="B605" s="141" t="s">
        <v>3237</v>
      </c>
      <c r="C605" s="1093"/>
      <c r="D605" s="159" t="s">
        <v>2</v>
      </c>
      <c r="E605" s="223">
        <v>1</v>
      </c>
      <c r="F605" s="308">
        <v>0</v>
      </c>
      <c r="G605" s="225">
        <f t="shared" si="10"/>
        <v>0</v>
      </c>
    </row>
    <row r="606" spans="1:7" ht="38.25">
      <c r="A606" s="165" t="s">
        <v>545</v>
      </c>
      <c r="B606" s="141" t="s">
        <v>3238</v>
      </c>
      <c r="C606" s="1093"/>
      <c r="D606" s="159" t="s">
        <v>2</v>
      </c>
      <c r="E606" s="223">
        <v>1</v>
      </c>
      <c r="F606" s="308">
        <v>0</v>
      </c>
      <c r="G606" s="225">
        <f t="shared" si="10"/>
        <v>0</v>
      </c>
    </row>
    <row r="607" spans="1:7" ht="25.5">
      <c r="A607" s="165" t="s">
        <v>546</v>
      </c>
      <c r="B607" s="141" t="s">
        <v>3239</v>
      </c>
      <c r="C607" s="1093"/>
      <c r="D607" s="159" t="s">
        <v>2</v>
      </c>
      <c r="E607" s="223">
        <v>1</v>
      </c>
      <c r="F607" s="308">
        <v>0</v>
      </c>
      <c r="G607" s="225">
        <f t="shared" si="10"/>
        <v>0</v>
      </c>
    </row>
    <row r="608" spans="1:7" ht="38.25">
      <c r="A608" s="165" t="s">
        <v>547</v>
      </c>
      <c r="B608" s="141" t="s">
        <v>3240</v>
      </c>
      <c r="C608" s="1093"/>
      <c r="D608" s="159" t="s">
        <v>2</v>
      </c>
      <c r="E608" s="223">
        <v>1</v>
      </c>
      <c r="F608" s="308">
        <v>0</v>
      </c>
      <c r="G608" s="225">
        <f t="shared" si="10"/>
        <v>0</v>
      </c>
    </row>
    <row r="609" spans="1:7" ht="25.5">
      <c r="A609" s="165" t="s">
        <v>290</v>
      </c>
      <c r="B609" s="141" t="s">
        <v>3241</v>
      </c>
      <c r="C609" s="1093"/>
      <c r="D609" s="159" t="s">
        <v>2</v>
      </c>
      <c r="E609" s="223">
        <v>1</v>
      </c>
      <c r="F609" s="308">
        <v>0</v>
      </c>
      <c r="G609" s="225">
        <f t="shared" si="10"/>
        <v>0</v>
      </c>
    </row>
    <row r="610" spans="1:7" ht="38.25">
      <c r="A610" s="165" t="s">
        <v>548</v>
      </c>
      <c r="B610" s="141" t="s">
        <v>3242</v>
      </c>
      <c r="C610" s="1093"/>
      <c r="D610" s="159" t="s">
        <v>2</v>
      </c>
      <c r="E610" s="223">
        <v>1</v>
      </c>
      <c r="F610" s="308">
        <v>0</v>
      </c>
      <c r="G610" s="225">
        <f t="shared" si="10"/>
        <v>0</v>
      </c>
    </row>
    <row r="611" spans="1:7" ht="25.5">
      <c r="A611" s="165" t="s">
        <v>549</v>
      </c>
      <c r="B611" s="141" t="s">
        <v>3243</v>
      </c>
      <c r="C611" s="1093"/>
      <c r="D611" s="159" t="s">
        <v>2</v>
      </c>
      <c r="E611" s="223">
        <v>1</v>
      </c>
      <c r="F611" s="308">
        <v>0</v>
      </c>
      <c r="G611" s="225">
        <f t="shared" si="10"/>
        <v>0</v>
      </c>
    </row>
    <row r="612" spans="1:7" ht="38.25">
      <c r="A612" s="165" t="s">
        <v>550</v>
      </c>
      <c r="B612" s="141" t="s">
        <v>3244</v>
      </c>
      <c r="C612" s="1093"/>
      <c r="D612" s="159" t="s">
        <v>2</v>
      </c>
      <c r="E612" s="223">
        <v>1</v>
      </c>
      <c r="F612" s="308">
        <v>0</v>
      </c>
      <c r="G612" s="225">
        <f t="shared" si="10"/>
        <v>0</v>
      </c>
    </row>
    <row r="613" spans="1:7" ht="25.5">
      <c r="A613" s="165" t="s">
        <v>551</v>
      </c>
      <c r="B613" s="141" t="s">
        <v>3245</v>
      </c>
      <c r="C613" s="1093"/>
      <c r="D613" s="159" t="s">
        <v>2</v>
      </c>
      <c r="E613" s="223">
        <v>1</v>
      </c>
      <c r="F613" s="308">
        <v>0</v>
      </c>
      <c r="G613" s="225">
        <f t="shared" si="10"/>
        <v>0</v>
      </c>
    </row>
    <row r="614" spans="1:7" ht="38.25">
      <c r="A614" s="165" t="s">
        <v>552</v>
      </c>
      <c r="B614" s="141" t="s">
        <v>3246</v>
      </c>
      <c r="C614" s="1093"/>
      <c r="D614" s="159" t="s">
        <v>2</v>
      </c>
      <c r="E614" s="223">
        <v>1</v>
      </c>
      <c r="F614" s="308">
        <v>0</v>
      </c>
      <c r="G614" s="225">
        <f t="shared" si="10"/>
        <v>0</v>
      </c>
    </row>
    <row r="615" spans="1:7" ht="25.5">
      <c r="A615" s="165" t="s">
        <v>553</v>
      </c>
      <c r="B615" s="141" t="s">
        <v>3247</v>
      </c>
      <c r="C615" s="1093"/>
      <c r="D615" s="159" t="s">
        <v>2</v>
      </c>
      <c r="E615" s="223">
        <v>1</v>
      </c>
      <c r="F615" s="308">
        <v>0</v>
      </c>
      <c r="G615" s="225">
        <f t="shared" si="10"/>
        <v>0</v>
      </c>
    </row>
    <row r="616" spans="1:7" ht="38.25">
      <c r="A616" s="165" t="s">
        <v>554</v>
      </c>
      <c r="B616" s="141" t="s">
        <v>3248</v>
      </c>
      <c r="C616" s="1093"/>
      <c r="D616" s="159" t="s">
        <v>2</v>
      </c>
      <c r="E616" s="223">
        <v>1</v>
      </c>
      <c r="F616" s="308">
        <v>0</v>
      </c>
      <c r="G616" s="225">
        <f t="shared" si="10"/>
        <v>0</v>
      </c>
    </row>
    <row r="617" spans="1:7" ht="25.5">
      <c r="A617" s="165" t="s">
        <v>555</v>
      </c>
      <c r="B617" s="141" t="s">
        <v>3249</v>
      </c>
      <c r="C617" s="1093"/>
      <c r="D617" s="159" t="s">
        <v>2</v>
      </c>
      <c r="E617" s="223">
        <v>1</v>
      </c>
      <c r="F617" s="308">
        <v>0</v>
      </c>
      <c r="G617" s="225">
        <f t="shared" si="10"/>
        <v>0</v>
      </c>
    </row>
    <row r="618" spans="1:7" ht="38.25">
      <c r="A618" s="165" t="s">
        <v>556</v>
      </c>
      <c r="B618" s="141" t="s">
        <v>3250</v>
      </c>
      <c r="C618" s="1093"/>
      <c r="D618" s="159" t="s">
        <v>2</v>
      </c>
      <c r="E618" s="223">
        <v>1</v>
      </c>
      <c r="F618" s="308">
        <v>0</v>
      </c>
      <c r="G618" s="225">
        <f t="shared" si="10"/>
        <v>0</v>
      </c>
    </row>
    <row r="619" spans="1:7" ht="25.5">
      <c r="A619" s="165" t="s">
        <v>557</v>
      </c>
      <c r="B619" s="141" t="s">
        <v>3251</v>
      </c>
      <c r="C619" s="1093"/>
      <c r="D619" s="159" t="s">
        <v>2</v>
      </c>
      <c r="E619" s="223">
        <v>1</v>
      </c>
      <c r="F619" s="308">
        <v>0</v>
      </c>
      <c r="G619" s="225">
        <f t="shared" si="10"/>
        <v>0</v>
      </c>
    </row>
    <row r="620" spans="1:7" ht="38.25">
      <c r="A620" s="165" t="s">
        <v>558</v>
      </c>
      <c r="B620" s="141" t="s">
        <v>3252</v>
      </c>
      <c r="C620" s="1093"/>
      <c r="D620" s="159" t="s">
        <v>2</v>
      </c>
      <c r="E620" s="223">
        <v>1</v>
      </c>
      <c r="F620" s="308">
        <v>0</v>
      </c>
      <c r="G620" s="225">
        <f t="shared" si="10"/>
        <v>0</v>
      </c>
    </row>
    <row r="621" spans="1:7" ht="25.5">
      <c r="A621" s="165" t="s">
        <v>559</v>
      </c>
      <c r="B621" s="141" t="s">
        <v>3253</v>
      </c>
      <c r="C621" s="1093"/>
      <c r="D621" s="159" t="s">
        <v>2</v>
      </c>
      <c r="E621" s="223">
        <v>1</v>
      </c>
      <c r="F621" s="308">
        <v>0</v>
      </c>
      <c r="G621" s="225">
        <f t="shared" si="10"/>
        <v>0</v>
      </c>
    </row>
    <row r="622" spans="1:7" ht="38.25">
      <c r="A622" s="165" t="s">
        <v>560</v>
      </c>
      <c r="B622" s="141" t="s">
        <v>3254</v>
      </c>
      <c r="C622" s="1093"/>
      <c r="D622" s="159" t="s">
        <v>2</v>
      </c>
      <c r="E622" s="223">
        <v>1</v>
      </c>
      <c r="F622" s="308">
        <v>0</v>
      </c>
      <c r="G622" s="225">
        <f t="shared" si="10"/>
        <v>0</v>
      </c>
    </row>
    <row r="623" spans="1:7" ht="25.5">
      <c r="A623" s="165" t="s">
        <v>561</v>
      </c>
      <c r="B623" s="141" t="s">
        <v>3255</v>
      </c>
      <c r="C623" s="1093"/>
      <c r="D623" s="159" t="s">
        <v>2</v>
      </c>
      <c r="E623" s="223">
        <v>1</v>
      </c>
      <c r="F623" s="308">
        <v>0</v>
      </c>
      <c r="G623" s="225">
        <f t="shared" si="10"/>
        <v>0</v>
      </c>
    </row>
    <row r="624" spans="1:7" ht="38.25">
      <c r="A624" s="165" t="s">
        <v>562</v>
      </c>
      <c r="B624" s="141" t="s">
        <v>3256</v>
      </c>
      <c r="C624" s="1093"/>
      <c r="D624" s="159" t="s">
        <v>2</v>
      </c>
      <c r="E624" s="223">
        <v>1</v>
      </c>
      <c r="F624" s="308">
        <v>0</v>
      </c>
      <c r="G624" s="225">
        <f t="shared" si="10"/>
        <v>0</v>
      </c>
    </row>
    <row r="625" spans="1:7" ht="25.5">
      <c r="A625" s="165" t="s">
        <v>563</v>
      </c>
      <c r="B625" s="141" t="s">
        <v>3257</v>
      </c>
      <c r="C625" s="1093"/>
      <c r="D625" s="159" t="s">
        <v>2</v>
      </c>
      <c r="E625" s="223">
        <v>1</v>
      </c>
      <c r="F625" s="308">
        <v>0</v>
      </c>
      <c r="G625" s="225">
        <f t="shared" si="10"/>
        <v>0</v>
      </c>
    </row>
    <row r="626" spans="1:7" ht="38.25">
      <c r="A626" s="165" t="s">
        <v>564</v>
      </c>
      <c r="B626" s="141" t="s">
        <v>3258</v>
      </c>
      <c r="C626" s="1093"/>
      <c r="D626" s="159" t="s">
        <v>2</v>
      </c>
      <c r="E626" s="223">
        <v>1</v>
      </c>
      <c r="F626" s="308">
        <v>0</v>
      </c>
      <c r="G626" s="225">
        <f t="shared" si="10"/>
        <v>0</v>
      </c>
    </row>
    <row r="627" spans="1:7" ht="25.5">
      <c r="A627" s="165" t="s">
        <v>565</v>
      </c>
      <c r="B627" s="141" t="s">
        <v>3259</v>
      </c>
      <c r="C627" s="1093"/>
      <c r="D627" s="159" t="s">
        <v>2</v>
      </c>
      <c r="E627" s="223">
        <v>1</v>
      </c>
      <c r="F627" s="308">
        <v>0</v>
      </c>
      <c r="G627" s="225">
        <f t="shared" si="10"/>
        <v>0</v>
      </c>
    </row>
    <row r="628" spans="1:7" ht="25.5">
      <c r="A628" s="165" t="s">
        <v>566</v>
      </c>
      <c r="B628" s="141" t="s">
        <v>3260</v>
      </c>
      <c r="C628" s="1093"/>
      <c r="D628" s="159" t="s">
        <v>2</v>
      </c>
      <c r="E628" s="223">
        <v>1</v>
      </c>
      <c r="F628" s="308">
        <v>0</v>
      </c>
      <c r="G628" s="225">
        <f t="shared" si="10"/>
        <v>0</v>
      </c>
    </row>
    <row r="629" spans="1:7" ht="25.5">
      <c r="A629" s="165" t="s">
        <v>567</v>
      </c>
      <c r="B629" s="141" t="s">
        <v>3261</v>
      </c>
      <c r="C629" s="1093"/>
      <c r="D629" s="159" t="s">
        <v>2</v>
      </c>
      <c r="E629" s="223">
        <v>1</v>
      </c>
      <c r="F629" s="308">
        <v>0</v>
      </c>
      <c r="G629" s="225">
        <f t="shared" si="10"/>
        <v>0</v>
      </c>
    </row>
    <row r="630" spans="1:7" ht="25.5">
      <c r="A630" s="165" t="s">
        <v>568</v>
      </c>
      <c r="B630" s="141" t="s">
        <v>3262</v>
      </c>
      <c r="C630" s="1093"/>
      <c r="D630" s="159" t="s">
        <v>2</v>
      </c>
      <c r="E630" s="223">
        <v>1</v>
      </c>
      <c r="F630" s="308">
        <v>0</v>
      </c>
      <c r="G630" s="225">
        <f t="shared" si="10"/>
        <v>0</v>
      </c>
    </row>
    <row r="631" spans="1:7" ht="38.25">
      <c r="A631" s="165" t="s">
        <v>569</v>
      </c>
      <c r="B631" s="141" t="s">
        <v>3263</v>
      </c>
      <c r="C631" s="1093"/>
      <c r="D631" s="159" t="s">
        <v>2</v>
      </c>
      <c r="E631" s="223">
        <v>1</v>
      </c>
      <c r="F631" s="308">
        <v>0</v>
      </c>
      <c r="G631" s="225">
        <f t="shared" si="10"/>
        <v>0</v>
      </c>
    </row>
    <row r="632" spans="1:7" ht="25.5">
      <c r="A632" s="165" t="s">
        <v>570</v>
      </c>
      <c r="B632" s="141" t="s">
        <v>3264</v>
      </c>
      <c r="C632" s="1093"/>
      <c r="D632" s="159" t="s">
        <v>2</v>
      </c>
      <c r="E632" s="223">
        <v>1</v>
      </c>
      <c r="F632" s="308">
        <v>0</v>
      </c>
      <c r="G632" s="225">
        <f t="shared" si="10"/>
        <v>0</v>
      </c>
    </row>
    <row r="633" spans="1:7" ht="25.5">
      <c r="A633" s="165" t="s">
        <v>571</v>
      </c>
      <c r="B633" s="141" t="s">
        <v>3265</v>
      </c>
      <c r="C633" s="1093"/>
      <c r="D633" s="159" t="s">
        <v>2</v>
      </c>
      <c r="E633" s="223">
        <v>1</v>
      </c>
      <c r="F633" s="308">
        <v>0</v>
      </c>
      <c r="G633" s="225">
        <f t="shared" si="10"/>
        <v>0</v>
      </c>
    </row>
    <row r="634" spans="1:7" ht="25.5">
      <c r="A634" s="165" t="s">
        <v>572</v>
      </c>
      <c r="B634" s="141" t="s">
        <v>3266</v>
      </c>
      <c r="C634" s="1093"/>
      <c r="D634" s="159" t="s">
        <v>2</v>
      </c>
      <c r="E634" s="223">
        <v>1</v>
      </c>
      <c r="F634" s="308">
        <v>0</v>
      </c>
      <c r="G634" s="225">
        <f t="shared" si="10"/>
        <v>0</v>
      </c>
    </row>
    <row r="635" spans="1:7" ht="25.5">
      <c r="A635" s="165" t="s">
        <v>291</v>
      </c>
      <c r="B635" s="141" t="s">
        <v>3267</v>
      </c>
      <c r="C635" s="1093"/>
      <c r="D635" s="159" t="s">
        <v>2</v>
      </c>
      <c r="E635" s="223">
        <v>1</v>
      </c>
      <c r="F635" s="308">
        <v>0</v>
      </c>
      <c r="G635" s="225">
        <f t="shared" si="10"/>
        <v>0</v>
      </c>
    </row>
    <row r="636" spans="1:7" ht="25.5">
      <c r="A636" s="165" t="s">
        <v>573</v>
      </c>
      <c r="B636" s="141" t="s">
        <v>3268</v>
      </c>
      <c r="C636" s="1093"/>
      <c r="D636" s="159" t="s">
        <v>2</v>
      </c>
      <c r="E636" s="223">
        <v>1</v>
      </c>
      <c r="F636" s="308">
        <v>0</v>
      </c>
      <c r="G636" s="225">
        <f t="shared" si="10"/>
        <v>0</v>
      </c>
    </row>
    <row r="637" spans="1:7" ht="25.5">
      <c r="A637" s="165" t="s">
        <v>574</v>
      </c>
      <c r="B637" s="141" t="s">
        <v>3269</v>
      </c>
      <c r="C637" s="1093"/>
      <c r="D637" s="159" t="s">
        <v>2</v>
      </c>
      <c r="E637" s="223">
        <v>1</v>
      </c>
      <c r="F637" s="308">
        <v>0</v>
      </c>
      <c r="G637" s="225">
        <f t="shared" si="10"/>
        <v>0</v>
      </c>
    </row>
    <row r="638" spans="1:7" ht="38.25">
      <c r="A638" s="165" t="s">
        <v>575</v>
      </c>
      <c r="B638" s="141" t="s">
        <v>3270</v>
      </c>
      <c r="C638" s="1093"/>
      <c r="D638" s="159" t="s">
        <v>2</v>
      </c>
      <c r="E638" s="223">
        <v>1</v>
      </c>
      <c r="F638" s="308">
        <v>0</v>
      </c>
      <c r="G638" s="225">
        <f t="shared" si="10"/>
        <v>0</v>
      </c>
    </row>
    <row r="639" spans="1:7" ht="25.5">
      <c r="A639" s="165" t="s">
        <v>576</v>
      </c>
      <c r="B639" s="141" t="s">
        <v>3271</v>
      </c>
      <c r="C639" s="1093"/>
      <c r="D639" s="159" t="s">
        <v>2</v>
      </c>
      <c r="E639" s="223">
        <v>1</v>
      </c>
      <c r="F639" s="308">
        <v>0</v>
      </c>
      <c r="G639" s="225">
        <f t="shared" si="10"/>
        <v>0</v>
      </c>
    </row>
    <row r="640" spans="1:7" ht="38.25">
      <c r="A640" s="165" t="s">
        <v>577</v>
      </c>
      <c r="B640" s="141" t="s">
        <v>3272</v>
      </c>
      <c r="C640" s="1093"/>
      <c r="D640" s="159" t="s">
        <v>2</v>
      </c>
      <c r="E640" s="223">
        <v>1</v>
      </c>
      <c r="F640" s="308">
        <v>0</v>
      </c>
      <c r="G640" s="225">
        <f t="shared" si="10"/>
        <v>0</v>
      </c>
    </row>
    <row r="641" spans="1:7" ht="25.5">
      <c r="A641" s="165" t="s">
        <v>578</v>
      </c>
      <c r="B641" s="141" t="s">
        <v>3273</v>
      </c>
      <c r="C641" s="1093"/>
      <c r="D641" s="159" t="s">
        <v>2</v>
      </c>
      <c r="E641" s="223">
        <v>1</v>
      </c>
      <c r="F641" s="308">
        <v>0</v>
      </c>
      <c r="G641" s="225">
        <f t="shared" si="10"/>
        <v>0</v>
      </c>
    </row>
    <row r="642" spans="1:7" ht="38.25">
      <c r="A642" s="165" t="s">
        <v>579</v>
      </c>
      <c r="B642" s="141" t="s">
        <v>3274</v>
      </c>
      <c r="C642" s="1093"/>
      <c r="D642" s="159" t="s">
        <v>2</v>
      </c>
      <c r="E642" s="223">
        <v>1</v>
      </c>
      <c r="F642" s="308">
        <v>0</v>
      </c>
      <c r="G642" s="225">
        <f t="shared" si="10"/>
        <v>0</v>
      </c>
    </row>
    <row r="643" spans="1:7" ht="25.5">
      <c r="A643" s="165" t="s">
        <v>580</v>
      </c>
      <c r="B643" s="141" t="s">
        <v>3275</v>
      </c>
      <c r="C643" s="1093"/>
      <c r="D643" s="159" t="s">
        <v>2</v>
      </c>
      <c r="E643" s="223">
        <v>1</v>
      </c>
      <c r="F643" s="308">
        <v>0</v>
      </c>
      <c r="G643" s="225">
        <f t="shared" si="10"/>
        <v>0</v>
      </c>
    </row>
    <row r="644" spans="1:7" ht="38.25">
      <c r="A644" s="165" t="s">
        <v>581</v>
      </c>
      <c r="B644" s="141" t="s">
        <v>3276</v>
      </c>
      <c r="C644" s="1093"/>
      <c r="D644" s="159" t="s">
        <v>2</v>
      </c>
      <c r="E644" s="223">
        <v>1</v>
      </c>
      <c r="F644" s="308">
        <v>0</v>
      </c>
      <c r="G644" s="225">
        <f t="shared" si="10"/>
        <v>0</v>
      </c>
    </row>
    <row r="645" spans="1:7" ht="25.5">
      <c r="A645" s="165" t="s">
        <v>582</v>
      </c>
      <c r="B645" s="141" t="s">
        <v>3277</v>
      </c>
      <c r="C645" s="1093"/>
      <c r="D645" s="159" t="s">
        <v>2</v>
      </c>
      <c r="E645" s="223">
        <v>1</v>
      </c>
      <c r="F645" s="308">
        <v>0</v>
      </c>
      <c r="G645" s="225">
        <f t="shared" si="10"/>
        <v>0</v>
      </c>
    </row>
    <row r="646" spans="1:7" ht="38.25">
      <c r="A646" s="165" t="s">
        <v>583</v>
      </c>
      <c r="B646" s="141" t="s">
        <v>3278</v>
      </c>
      <c r="C646" s="1093"/>
      <c r="D646" s="159" t="s">
        <v>2</v>
      </c>
      <c r="E646" s="223">
        <v>1</v>
      </c>
      <c r="F646" s="308">
        <v>0</v>
      </c>
      <c r="G646" s="225">
        <f t="shared" si="10"/>
        <v>0</v>
      </c>
    </row>
    <row r="647" spans="1:7" ht="25.5">
      <c r="A647" s="165" t="s">
        <v>584</v>
      </c>
      <c r="B647" s="141" t="s">
        <v>3279</v>
      </c>
      <c r="C647" s="1093"/>
      <c r="D647" s="159" t="s">
        <v>2</v>
      </c>
      <c r="E647" s="223">
        <v>1</v>
      </c>
      <c r="F647" s="308">
        <v>0</v>
      </c>
      <c r="G647" s="225">
        <f t="shared" si="10"/>
        <v>0</v>
      </c>
    </row>
    <row r="648" spans="1:7" ht="38.25">
      <c r="A648" s="165" t="s">
        <v>585</v>
      </c>
      <c r="B648" s="141" t="s">
        <v>3280</v>
      </c>
      <c r="C648" s="1093"/>
      <c r="D648" s="159" t="s">
        <v>2</v>
      </c>
      <c r="E648" s="223">
        <v>1</v>
      </c>
      <c r="F648" s="308">
        <v>0</v>
      </c>
      <c r="G648" s="225">
        <f t="shared" si="10"/>
        <v>0</v>
      </c>
    </row>
    <row r="649" spans="1:7" ht="25.5">
      <c r="A649" s="165" t="s">
        <v>586</v>
      </c>
      <c r="B649" s="141" t="s">
        <v>3281</v>
      </c>
      <c r="C649" s="1093"/>
      <c r="D649" s="159" t="s">
        <v>2</v>
      </c>
      <c r="E649" s="223">
        <v>1</v>
      </c>
      <c r="F649" s="308">
        <v>0</v>
      </c>
      <c r="G649" s="225">
        <f t="shared" si="10"/>
        <v>0</v>
      </c>
    </row>
    <row r="650" spans="1:7" ht="38.25">
      <c r="A650" s="165" t="s">
        <v>587</v>
      </c>
      <c r="B650" s="141" t="s">
        <v>3282</v>
      </c>
      <c r="C650" s="1093"/>
      <c r="D650" s="159" t="s">
        <v>2</v>
      </c>
      <c r="E650" s="223">
        <v>1</v>
      </c>
      <c r="F650" s="308">
        <v>0</v>
      </c>
      <c r="G650" s="225">
        <f t="shared" si="10"/>
        <v>0</v>
      </c>
    </row>
    <row r="651" spans="1:7" ht="25.5">
      <c r="A651" s="165" t="s">
        <v>588</v>
      </c>
      <c r="B651" s="141" t="s">
        <v>3283</v>
      </c>
      <c r="C651" s="1093"/>
      <c r="D651" s="159" t="s">
        <v>2</v>
      </c>
      <c r="E651" s="223">
        <v>1</v>
      </c>
      <c r="F651" s="308">
        <v>0</v>
      </c>
      <c r="G651" s="225">
        <f t="shared" si="10"/>
        <v>0</v>
      </c>
    </row>
    <row r="652" spans="1:7" ht="38.25">
      <c r="A652" s="165" t="s">
        <v>589</v>
      </c>
      <c r="B652" s="141" t="s">
        <v>3284</v>
      </c>
      <c r="C652" s="1093"/>
      <c r="D652" s="159" t="s">
        <v>2</v>
      </c>
      <c r="E652" s="223">
        <v>1</v>
      </c>
      <c r="F652" s="308">
        <v>0</v>
      </c>
      <c r="G652" s="225">
        <f t="shared" si="10"/>
        <v>0</v>
      </c>
    </row>
    <row r="653" spans="1:7" ht="25.5">
      <c r="A653" s="165" t="s">
        <v>590</v>
      </c>
      <c r="B653" s="141" t="s">
        <v>3285</v>
      </c>
      <c r="C653" s="1093"/>
      <c r="D653" s="159" t="s">
        <v>2</v>
      </c>
      <c r="E653" s="223">
        <v>1</v>
      </c>
      <c r="F653" s="308">
        <v>0</v>
      </c>
      <c r="G653" s="225">
        <f t="shared" si="10"/>
        <v>0</v>
      </c>
    </row>
    <row r="654" spans="1:7" ht="38.25">
      <c r="A654" s="165" t="s">
        <v>591</v>
      </c>
      <c r="B654" s="141" t="s">
        <v>3286</v>
      </c>
      <c r="C654" s="1093"/>
      <c r="D654" s="159" t="s">
        <v>2</v>
      </c>
      <c r="E654" s="223">
        <v>1</v>
      </c>
      <c r="F654" s="308">
        <v>0</v>
      </c>
      <c r="G654" s="225">
        <f t="shared" si="10"/>
        <v>0</v>
      </c>
    </row>
    <row r="655" spans="1:7" ht="25.5">
      <c r="A655" s="165" t="s">
        <v>592</v>
      </c>
      <c r="B655" s="141" t="s">
        <v>3287</v>
      </c>
      <c r="C655" s="1093"/>
      <c r="D655" s="159" t="s">
        <v>2</v>
      </c>
      <c r="E655" s="223">
        <v>1</v>
      </c>
      <c r="F655" s="308">
        <v>0</v>
      </c>
      <c r="G655" s="225">
        <f t="shared" si="10"/>
        <v>0</v>
      </c>
    </row>
    <row r="656" spans="1:7" ht="38.25">
      <c r="A656" s="165" t="s">
        <v>593</v>
      </c>
      <c r="B656" s="141" t="s">
        <v>3288</v>
      </c>
      <c r="C656" s="1093"/>
      <c r="D656" s="159" t="s">
        <v>2</v>
      </c>
      <c r="E656" s="223">
        <v>1</v>
      </c>
      <c r="F656" s="308">
        <v>0</v>
      </c>
      <c r="G656" s="225">
        <f t="shared" si="10"/>
        <v>0</v>
      </c>
    </row>
    <row r="657" spans="1:7" ht="25.5">
      <c r="A657" s="165" t="s">
        <v>594</v>
      </c>
      <c r="B657" s="141" t="s">
        <v>3289</v>
      </c>
      <c r="C657" s="1093"/>
      <c r="D657" s="159" t="s">
        <v>2</v>
      </c>
      <c r="E657" s="223">
        <v>1</v>
      </c>
      <c r="F657" s="308">
        <v>0</v>
      </c>
      <c r="G657" s="225">
        <f t="shared" si="10"/>
        <v>0</v>
      </c>
    </row>
    <row r="658" spans="1:7" ht="25.5">
      <c r="A658" s="165" t="s">
        <v>595</v>
      </c>
      <c r="B658" s="141" t="s">
        <v>3290</v>
      </c>
      <c r="C658" s="1093"/>
      <c r="D658" s="159" t="s">
        <v>2</v>
      </c>
      <c r="E658" s="223">
        <v>1</v>
      </c>
      <c r="F658" s="308">
        <v>0</v>
      </c>
      <c r="G658" s="225">
        <f t="shared" ref="G658:G669" si="11">E658*F658</f>
        <v>0</v>
      </c>
    </row>
    <row r="659" spans="1:7">
      <c r="A659" s="136" t="s">
        <v>431</v>
      </c>
      <c r="B659" s="141"/>
      <c r="C659" s="1093"/>
      <c r="D659" s="159"/>
      <c r="E659" s="223"/>
      <c r="F659" s="308">
        <v>0</v>
      </c>
      <c r="G659" s="225">
        <f t="shared" si="11"/>
        <v>0</v>
      </c>
    </row>
    <row r="660" spans="1:7" ht="165.75">
      <c r="A660" s="136">
        <v>6</v>
      </c>
      <c r="B660" s="141" t="s">
        <v>3539</v>
      </c>
      <c r="C660" s="1093"/>
      <c r="D660" s="159"/>
      <c r="E660" s="223"/>
      <c r="F660" s="308">
        <v>0</v>
      </c>
      <c r="G660" s="225">
        <f t="shared" si="11"/>
        <v>0</v>
      </c>
    </row>
    <row r="661" spans="1:7" ht="25.5">
      <c r="A661" s="165" t="s">
        <v>136</v>
      </c>
      <c r="B661" s="141" t="s">
        <v>3538</v>
      </c>
      <c r="C661" s="1093"/>
      <c r="D661" s="159" t="s">
        <v>2</v>
      </c>
      <c r="E661" s="223">
        <v>11</v>
      </c>
      <c r="F661" s="308">
        <v>0</v>
      </c>
      <c r="G661" s="225">
        <f t="shared" si="11"/>
        <v>0</v>
      </c>
    </row>
    <row r="662" spans="1:7">
      <c r="A662" s="136" t="s">
        <v>431</v>
      </c>
      <c r="B662" s="141"/>
      <c r="C662" s="1093"/>
      <c r="D662" s="159"/>
      <c r="E662" s="223"/>
      <c r="F662" s="308">
        <v>0</v>
      </c>
      <c r="G662" s="225">
        <f t="shared" si="11"/>
        <v>0</v>
      </c>
    </row>
    <row r="663" spans="1:7">
      <c r="A663" s="136" t="s">
        <v>431</v>
      </c>
      <c r="B663" s="151" t="s">
        <v>384</v>
      </c>
      <c r="C663" s="1098"/>
      <c r="D663" s="159"/>
      <c r="E663" s="223"/>
      <c r="F663" s="308">
        <v>0</v>
      </c>
      <c r="G663" s="225">
        <f t="shared" si="11"/>
        <v>0</v>
      </c>
    </row>
    <row r="664" spans="1:7" ht="89.25">
      <c r="A664" s="136">
        <v>7</v>
      </c>
      <c r="B664" s="141" t="s">
        <v>399</v>
      </c>
      <c r="C664" s="1093"/>
      <c r="D664" s="159"/>
      <c r="E664" s="223"/>
      <c r="F664" s="308">
        <v>0</v>
      </c>
      <c r="G664" s="225">
        <f t="shared" si="11"/>
        <v>0</v>
      </c>
    </row>
    <row r="665" spans="1:7">
      <c r="A665" s="165" t="s">
        <v>136</v>
      </c>
      <c r="B665" s="141" t="s">
        <v>400</v>
      </c>
      <c r="C665" s="1093"/>
      <c r="D665" s="159" t="s">
        <v>2</v>
      </c>
      <c r="E665" s="223">
        <v>36</v>
      </c>
      <c r="F665" s="308">
        <v>0</v>
      </c>
      <c r="G665" s="225">
        <f t="shared" si="11"/>
        <v>0</v>
      </c>
    </row>
    <row r="666" spans="1:7">
      <c r="A666" s="165" t="s">
        <v>137</v>
      </c>
      <c r="B666" s="141" t="s">
        <v>401</v>
      </c>
      <c r="C666" s="1093"/>
      <c r="D666" s="159" t="s">
        <v>2</v>
      </c>
      <c r="E666" s="223">
        <v>10</v>
      </c>
      <c r="F666" s="308">
        <v>0</v>
      </c>
      <c r="G666" s="225">
        <f t="shared" si="11"/>
        <v>0</v>
      </c>
    </row>
    <row r="667" spans="1:7">
      <c r="A667" s="136" t="s">
        <v>431</v>
      </c>
      <c r="B667" s="141"/>
      <c r="C667" s="1093"/>
      <c r="D667" s="159"/>
      <c r="E667" s="223"/>
      <c r="F667" s="308">
        <v>0</v>
      </c>
      <c r="G667" s="225">
        <f t="shared" si="11"/>
        <v>0</v>
      </c>
    </row>
    <row r="668" spans="1:7" ht="114.75">
      <c r="A668" s="136">
        <v>8</v>
      </c>
      <c r="B668" s="141" t="s">
        <v>411</v>
      </c>
      <c r="C668" s="1093"/>
      <c r="D668" s="159"/>
      <c r="E668" s="223"/>
      <c r="F668" s="308">
        <v>0</v>
      </c>
      <c r="G668" s="225">
        <f t="shared" si="11"/>
        <v>0</v>
      </c>
    </row>
    <row r="669" spans="1:7">
      <c r="A669" s="165" t="s">
        <v>136</v>
      </c>
      <c r="B669" s="141" t="s">
        <v>400</v>
      </c>
      <c r="C669" s="1093"/>
      <c r="D669" s="159" t="s">
        <v>2</v>
      </c>
      <c r="E669" s="223">
        <v>36</v>
      </c>
      <c r="F669" s="308">
        <v>0</v>
      </c>
      <c r="G669" s="225">
        <f t="shared" si="11"/>
        <v>0</v>
      </c>
    </row>
    <row r="670" spans="1:7">
      <c r="A670" s="165"/>
      <c r="B670" s="141"/>
      <c r="C670" s="1093"/>
      <c r="D670" s="159"/>
      <c r="E670" s="223"/>
      <c r="F670" s="308">
        <v>0</v>
      </c>
      <c r="G670" s="225"/>
    </row>
    <row r="671" spans="1:7">
      <c r="A671" s="165"/>
      <c r="B671" s="151" t="s">
        <v>262</v>
      </c>
      <c r="C671" s="1098"/>
      <c r="D671" s="159"/>
      <c r="E671" s="223"/>
      <c r="F671" s="308">
        <v>0</v>
      </c>
      <c r="G671" s="225"/>
    </row>
    <row r="672" spans="1:7" ht="14.25">
      <c r="A672" s="136">
        <v>9</v>
      </c>
      <c r="B672" s="141" t="s">
        <v>2804</v>
      </c>
      <c r="C672" s="1093"/>
      <c r="D672" s="159" t="s">
        <v>11</v>
      </c>
      <c r="E672" s="223">
        <v>10</v>
      </c>
      <c r="F672" s="308">
        <v>0</v>
      </c>
      <c r="G672" s="225">
        <f>E672*F672</f>
        <v>0</v>
      </c>
    </row>
    <row r="673" spans="1:7">
      <c r="A673" s="136"/>
      <c r="B673" s="141"/>
      <c r="C673" s="1093"/>
      <c r="D673" s="159"/>
      <c r="E673" s="223"/>
      <c r="F673" s="308">
        <v>0</v>
      </c>
      <c r="G673" s="225"/>
    </row>
    <row r="674" spans="1:7" ht="38.25">
      <c r="A674" s="136">
        <v>10</v>
      </c>
      <c r="B674" s="141" t="s">
        <v>2805</v>
      </c>
      <c r="C674" s="1093"/>
      <c r="D674" s="159" t="s">
        <v>380</v>
      </c>
      <c r="E674" s="223">
        <v>1</v>
      </c>
      <c r="F674" s="308">
        <v>0</v>
      </c>
      <c r="G674" s="225">
        <f>E674*F674</f>
        <v>0</v>
      </c>
    </row>
    <row r="675" spans="1:7">
      <c r="A675" s="136"/>
      <c r="B675" s="141"/>
      <c r="C675" s="1093"/>
      <c r="D675" s="159"/>
      <c r="E675" s="223"/>
      <c r="F675" s="308">
        <v>0</v>
      </c>
      <c r="G675" s="225">
        <f>E675*F675</f>
        <v>0</v>
      </c>
    </row>
    <row r="676" spans="1:7" ht="13.5" thickBot="1">
      <c r="A676" s="183">
        <v>715</v>
      </c>
      <c r="B676" s="147" t="s">
        <v>596</v>
      </c>
      <c r="C676" s="1094"/>
      <c r="D676" s="161"/>
      <c r="E676" s="250"/>
      <c r="F676" s="161"/>
      <c r="G676" s="251">
        <f>SUM(G146:G675)</f>
        <v>0</v>
      </c>
    </row>
    <row r="677" spans="1:7" ht="13.5" thickTop="1">
      <c r="A677" s="184"/>
      <c r="B677" s="151"/>
      <c r="C677" s="1098"/>
      <c r="D677" s="159"/>
      <c r="E677" s="226"/>
      <c r="F677" s="308">
        <v>0</v>
      </c>
      <c r="G677" s="252"/>
    </row>
    <row r="678" spans="1:7">
      <c r="A678" s="185" t="s">
        <v>246</v>
      </c>
      <c r="B678" s="156" t="s">
        <v>261</v>
      </c>
      <c r="C678" s="1101"/>
      <c r="D678" s="157"/>
      <c r="E678" s="253"/>
      <c r="F678" s="157"/>
      <c r="G678" s="254"/>
    </row>
    <row r="679" spans="1:7">
      <c r="A679" s="136" t="s">
        <v>431</v>
      </c>
      <c r="B679" s="151"/>
      <c r="C679" s="1098"/>
      <c r="D679" s="159"/>
      <c r="E679" s="226"/>
      <c r="F679" s="308">
        <v>0</v>
      </c>
      <c r="G679" s="225">
        <f>E679*F679</f>
        <v>0</v>
      </c>
    </row>
    <row r="680" spans="1:7" ht="38.25">
      <c r="A680" s="136">
        <v>1</v>
      </c>
      <c r="B680" s="141" t="s">
        <v>3537</v>
      </c>
      <c r="C680" s="1093"/>
      <c r="D680" s="159" t="s">
        <v>2</v>
      </c>
      <c r="E680" s="226">
        <v>1</v>
      </c>
      <c r="F680" s="308">
        <v>0</v>
      </c>
      <c r="G680" s="225">
        <f>E680*F680</f>
        <v>0</v>
      </c>
    </row>
    <row r="681" spans="1:7">
      <c r="A681" s="136"/>
      <c r="B681" s="141"/>
      <c r="C681" s="1093"/>
      <c r="D681" s="159"/>
      <c r="E681" s="226"/>
      <c r="F681" s="308">
        <v>0</v>
      </c>
      <c r="G681" s="225"/>
    </row>
    <row r="682" spans="1:7" ht="51">
      <c r="A682" s="136">
        <v>2</v>
      </c>
      <c r="B682" s="141" t="s">
        <v>3306</v>
      </c>
      <c r="C682" s="1093"/>
      <c r="D682" s="159" t="s">
        <v>380</v>
      </c>
      <c r="E682" s="226">
        <v>1</v>
      </c>
      <c r="F682" s="308">
        <v>0</v>
      </c>
      <c r="G682" s="225">
        <f>E682*F682</f>
        <v>0</v>
      </c>
    </row>
    <row r="683" spans="1:7">
      <c r="A683" s="136"/>
      <c r="B683" s="141"/>
      <c r="C683" s="1093"/>
      <c r="D683" s="159"/>
      <c r="E683" s="226"/>
      <c r="F683" s="308">
        <v>0</v>
      </c>
      <c r="G683" s="225"/>
    </row>
    <row r="684" spans="1:7" ht="51">
      <c r="A684" s="136">
        <v>3</v>
      </c>
      <c r="B684" s="141" t="s">
        <v>3307</v>
      </c>
      <c r="C684" s="1093"/>
      <c r="D684" s="159" t="s">
        <v>380</v>
      </c>
      <c r="E684" s="226">
        <v>1</v>
      </c>
      <c r="F684" s="308">
        <v>0</v>
      </c>
      <c r="G684" s="225">
        <f>E684*F684</f>
        <v>0</v>
      </c>
    </row>
    <row r="685" spans="1:7">
      <c r="A685" s="136"/>
      <c r="B685" s="141"/>
      <c r="C685" s="1093"/>
      <c r="D685" s="159"/>
      <c r="E685" s="226"/>
      <c r="F685" s="308">
        <v>0</v>
      </c>
      <c r="G685" s="225"/>
    </row>
    <row r="686" spans="1:7" ht="51">
      <c r="A686" s="136">
        <v>4</v>
      </c>
      <c r="B686" s="141" t="s">
        <v>3308</v>
      </c>
      <c r="C686" s="1093"/>
      <c r="D686" s="159" t="s">
        <v>380</v>
      </c>
      <c r="E686" s="226">
        <v>1</v>
      </c>
      <c r="F686" s="308">
        <v>0</v>
      </c>
      <c r="G686" s="225">
        <f>E686*F686</f>
        <v>0</v>
      </c>
    </row>
    <row r="687" spans="1:7">
      <c r="A687" s="136"/>
      <c r="B687" s="151"/>
      <c r="C687" s="151"/>
      <c r="D687" s="159"/>
      <c r="E687" s="226"/>
      <c r="F687" s="308">
        <v>0</v>
      </c>
      <c r="G687" s="225"/>
    </row>
    <row r="688" spans="1:7" ht="13.5" thickBot="1">
      <c r="A688" s="183">
        <v>722</v>
      </c>
      <c r="B688" s="147" t="s">
        <v>597</v>
      </c>
      <c r="C688" s="147"/>
      <c r="D688" s="161"/>
      <c r="E688" s="250"/>
      <c r="F688" s="161"/>
      <c r="G688" s="251">
        <f>SUM(G679:G687)</f>
        <v>0</v>
      </c>
    </row>
    <row r="689" spans="1:7" ht="13.5" thickTop="1">
      <c r="A689" s="184"/>
      <c r="B689" s="151"/>
      <c r="C689" s="151"/>
      <c r="D689" s="159"/>
      <c r="E689" s="226"/>
      <c r="F689" s="308">
        <v>0</v>
      </c>
      <c r="G689" s="252"/>
    </row>
    <row r="690" spans="1:7">
      <c r="A690" s="185" t="s">
        <v>422</v>
      </c>
      <c r="B690" s="156" t="s">
        <v>63</v>
      </c>
      <c r="C690" s="156"/>
      <c r="D690" s="157"/>
      <c r="E690" s="253"/>
      <c r="F690" s="157"/>
      <c r="G690" s="254"/>
    </row>
    <row r="691" spans="1:7">
      <c r="A691" s="136" t="s">
        <v>431</v>
      </c>
      <c r="B691" s="151"/>
      <c r="C691" s="151"/>
      <c r="D691" s="257"/>
      <c r="E691" s="256"/>
      <c r="F691" s="308">
        <v>0</v>
      </c>
      <c r="G691" s="225">
        <f t="shared" ref="G691:G732" si="12">E691*F691</f>
        <v>0</v>
      </c>
    </row>
    <row r="692" spans="1:7">
      <c r="A692" s="136" t="s">
        <v>431</v>
      </c>
      <c r="B692" s="164" t="s">
        <v>31</v>
      </c>
      <c r="C692" s="1102"/>
      <c r="D692" s="257"/>
      <c r="E692" s="256"/>
      <c r="F692" s="308">
        <v>0</v>
      </c>
      <c r="G692" s="225">
        <f t="shared" si="12"/>
        <v>0</v>
      </c>
    </row>
    <row r="693" spans="1:7" ht="178.5">
      <c r="A693" s="136" t="s">
        <v>431</v>
      </c>
      <c r="B693" s="192" t="s">
        <v>86</v>
      </c>
      <c r="C693" s="1123"/>
      <c r="D693" s="257"/>
      <c r="E693" s="256"/>
      <c r="F693" s="308">
        <v>0</v>
      </c>
      <c r="G693" s="225">
        <f t="shared" si="12"/>
        <v>0</v>
      </c>
    </row>
    <row r="694" spans="1:7" ht="409.5">
      <c r="A694" s="136" t="s">
        <v>431</v>
      </c>
      <c r="B694" s="192" t="s">
        <v>94</v>
      </c>
      <c r="C694" s="1123"/>
      <c r="D694" s="257"/>
      <c r="E694" s="256"/>
      <c r="F694" s="308">
        <v>0</v>
      </c>
      <c r="G694" s="225">
        <f t="shared" si="12"/>
        <v>0</v>
      </c>
    </row>
    <row r="695" spans="1:7">
      <c r="A695" s="136" t="s">
        <v>431</v>
      </c>
      <c r="B695" s="151"/>
      <c r="C695" s="1098"/>
      <c r="D695" s="257"/>
      <c r="E695" s="256"/>
      <c r="F695" s="308">
        <v>0</v>
      </c>
      <c r="G695" s="225">
        <f t="shared" si="12"/>
        <v>0</v>
      </c>
    </row>
    <row r="696" spans="1:7">
      <c r="A696" s="136" t="s">
        <v>431</v>
      </c>
      <c r="B696" s="151" t="s">
        <v>67</v>
      </c>
      <c r="C696" s="1098"/>
      <c r="D696" s="257"/>
      <c r="E696" s="256"/>
      <c r="F696" s="308">
        <v>0</v>
      </c>
      <c r="G696" s="225">
        <f t="shared" si="12"/>
        <v>0</v>
      </c>
    </row>
    <row r="697" spans="1:7" ht="242.25">
      <c r="A697" s="136">
        <v>1</v>
      </c>
      <c r="B697" s="192" t="s">
        <v>270</v>
      </c>
      <c r="C697" s="1123"/>
      <c r="D697" s="159"/>
      <c r="E697" s="256"/>
      <c r="F697" s="308">
        <v>0</v>
      </c>
      <c r="G697" s="225">
        <f t="shared" si="12"/>
        <v>0</v>
      </c>
    </row>
    <row r="698" spans="1:7" ht="25.5">
      <c r="A698" s="165" t="s">
        <v>136</v>
      </c>
      <c r="B698" s="192" t="s">
        <v>3291</v>
      </c>
      <c r="C698" s="1123"/>
      <c r="D698" s="159" t="s">
        <v>11</v>
      </c>
      <c r="E698" s="223">
        <v>132.91032866</v>
      </c>
      <c r="F698" s="308">
        <v>0</v>
      </c>
      <c r="G698" s="225">
        <f t="shared" si="12"/>
        <v>0</v>
      </c>
    </row>
    <row r="699" spans="1:7" ht="25.5">
      <c r="A699" s="165" t="s">
        <v>137</v>
      </c>
      <c r="B699" s="192" t="s">
        <v>3292</v>
      </c>
      <c r="C699" s="1123"/>
      <c r="D699" s="159" t="s">
        <v>11</v>
      </c>
      <c r="E699" s="223">
        <v>491.81651977500007</v>
      </c>
      <c r="F699" s="308">
        <v>0</v>
      </c>
      <c r="G699" s="225">
        <f t="shared" si="12"/>
        <v>0</v>
      </c>
    </row>
    <row r="700" spans="1:7" ht="25.5">
      <c r="A700" s="165" t="s">
        <v>138</v>
      </c>
      <c r="B700" s="192" t="s">
        <v>3293</v>
      </c>
      <c r="C700" s="1123"/>
      <c r="D700" s="159" t="s">
        <v>11</v>
      </c>
      <c r="E700" s="223">
        <v>13.647500000000001</v>
      </c>
      <c r="F700" s="308">
        <v>0</v>
      </c>
      <c r="G700" s="225">
        <f t="shared" si="12"/>
        <v>0</v>
      </c>
    </row>
    <row r="701" spans="1:7" ht="25.5">
      <c r="A701" s="165" t="s">
        <v>139</v>
      </c>
      <c r="B701" s="192" t="s">
        <v>3294</v>
      </c>
      <c r="C701" s="1123"/>
      <c r="D701" s="159" t="s">
        <v>11</v>
      </c>
      <c r="E701" s="223">
        <v>159.464309055</v>
      </c>
      <c r="F701" s="308">
        <v>0</v>
      </c>
      <c r="G701" s="225">
        <f t="shared" si="12"/>
        <v>0</v>
      </c>
    </row>
    <row r="702" spans="1:7" ht="25.5">
      <c r="A702" s="165" t="s">
        <v>141</v>
      </c>
      <c r="B702" s="192" t="s">
        <v>3295</v>
      </c>
      <c r="C702" s="1123"/>
      <c r="D702" s="159" t="s">
        <v>11</v>
      </c>
      <c r="E702" s="223">
        <v>43.515000000000001</v>
      </c>
      <c r="F702" s="308">
        <v>0</v>
      </c>
      <c r="G702" s="225">
        <f t="shared" si="12"/>
        <v>0</v>
      </c>
    </row>
    <row r="703" spans="1:7">
      <c r="A703" s="136"/>
      <c r="B703" s="192"/>
      <c r="C703" s="1123"/>
      <c r="D703" s="159"/>
      <c r="E703" s="223"/>
      <c r="F703" s="308">
        <v>0</v>
      </c>
      <c r="G703" s="225">
        <f t="shared" si="12"/>
        <v>0</v>
      </c>
    </row>
    <row r="704" spans="1:7" ht="293.25">
      <c r="A704" s="136">
        <v>2</v>
      </c>
      <c r="B704" s="192" t="s">
        <v>271</v>
      </c>
      <c r="C704" s="1123"/>
      <c r="D704" s="159"/>
      <c r="E704" s="256"/>
      <c r="F704" s="308">
        <v>0</v>
      </c>
      <c r="G704" s="225">
        <f t="shared" si="12"/>
        <v>0</v>
      </c>
    </row>
    <row r="705" spans="1:7" ht="25.5">
      <c r="A705" s="165" t="s">
        <v>136</v>
      </c>
      <c r="B705" s="192" t="s">
        <v>3296</v>
      </c>
      <c r="C705" s="1123"/>
      <c r="D705" s="159" t="s">
        <v>11</v>
      </c>
      <c r="E705" s="223">
        <v>217.18885986500004</v>
      </c>
      <c r="F705" s="308">
        <v>0</v>
      </c>
      <c r="G705" s="225">
        <f t="shared" si="12"/>
        <v>0</v>
      </c>
    </row>
    <row r="706" spans="1:7" ht="25.5">
      <c r="A706" s="165" t="s">
        <v>137</v>
      </c>
      <c r="B706" s="192" t="s">
        <v>3297</v>
      </c>
      <c r="C706" s="1123"/>
      <c r="D706" s="159" t="s">
        <v>11</v>
      </c>
      <c r="E706" s="223">
        <v>61.008882479999997</v>
      </c>
      <c r="F706" s="308">
        <v>0</v>
      </c>
      <c r="G706" s="225">
        <f t="shared" si="12"/>
        <v>0</v>
      </c>
    </row>
    <row r="707" spans="1:7" ht="25.5">
      <c r="A707" s="165" t="s">
        <v>138</v>
      </c>
      <c r="B707" s="192" t="s">
        <v>3298</v>
      </c>
      <c r="C707" s="1123"/>
      <c r="D707" s="159" t="s">
        <v>11</v>
      </c>
      <c r="E707" s="223">
        <v>12.075000000000001</v>
      </c>
      <c r="F707" s="308">
        <v>0</v>
      </c>
      <c r="G707" s="225">
        <f t="shared" si="12"/>
        <v>0</v>
      </c>
    </row>
    <row r="708" spans="1:7">
      <c r="A708" s="136" t="s">
        <v>431</v>
      </c>
      <c r="B708" s="192"/>
      <c r="C708" s="1123"/>
      <c r="D708" s="257"/>
      <c r="E708" s="256"/>
      <c r="F708" s="308">
        <v>0</v>
      </c>
      <c r="G708" s="225">
        <f t="shared" si="12"/>
        <v>0</v>
      </c>
    </row>
    <row r="709" spans="1:7" ht="216.75">
      <c r="A709" s="136">
        <v>3</v>
      </c>
      <c r="B709" s="192" t="s">
        <v>272</v>
      </c>
      <c r="C709" s="1123"/>
      <c r="D709" s="159"/>
      <c r="E709" s="223"/>
      <c r="F709" s="308">
        <v>0</v>
      </c>
      <c r="G709" s="225">
        <f t="shared" si="12"/>
        <v>0</v>
      </c>
    </row>
    <row r="710" spans="1:7" ht="14.25">
      <c r="A710" s="165" t="s">
        <v>136</v>
      </c>
      <c r="B710" s="192" t="s">
        <v>3299</v>
      </c>
      <c r="C710" s="1123"/>
      <c r="D710" s="159" t="s">
        <v>11</v>
      </c>
      <c r="E710" s="223">
        <v>41.905000000000008</v>
      </c>
      <c r="F710" s="308">
        <v>0</v>
      </c>
      <c r="G710" s="225">
        <f t="shared" si="12"/>
        <v>0</v>
      </c>
    </row>
    <row r="711" spans="1:7" ht="14.25">
      <c r="A711" s="165" t="s">
        <v>137</v>
      </c>
      <c r="B711" s="192" t="s">
        <v>3300</v>
      </c>
      <c r="C711" s="1123"/>
      <c r="D711" s="159" t="s">
        <v>11</v>
      </c>
      <c r="E711" s="223">
        <v>33.447500000000005</v>
      </c>
      <c r="F711" s="308">
        <v>0</v>
      </c>
      <c r="G711" s="225">
        <f t="shared" si="12"/>
        <v>0</v>
      </c>
    </row>
    <row r="712" spans="1:7" ht="14.25">
      <c r="A712" s="165" t="s">
        <v>138</v>
      </c>
      <c r="B712" s="192" t="s">
        <v>3301</v>
      </c>
      <c r="C712" s="1123"/>
      <c r="D712" s="159" t="s">
        <v>11</v>
      </c>
      <c r="E712" s="223">
        <v>17.971961745000002</v>
      </c>
      <c r="F712" s="308">
        <v>0</v>
      </c>
      <c r="G712" s="225">
        <f t="shared" si="12"/>
        <v>0</v>
      </c>
    </row>
    <row r="713" spans="1:7" ht="14.25">
      <c r="A713" s="165" t="s">
        <v>139</v>
      </c>
      <c r="B713" s="192" t="s">
        <v>3302</v>
      </c>
      <c r="C713" s="1123"/>
      <c r="D713" s="159" t="s">
        <v>11</v>
      </c>
      <c r="E713" s="223">
        <v>331.03521125500004</v>
      </c>
      <c r="F713" s="308">
        <v>0</v>
      </c>
      <c r="G713" s="225">
        <f t="shared" si="12"/>
        <v>0</v>
      </c>
    </row>
    <row r="714" spans="1:7" ht="14.25">
      <c r="A714" s="165" t="s">
        <v>141</v>
      </c>
      <c r="B714" s="192" t="s">
        <v>3303</v>
      </c>
      <c r="C714" s="1123"/>
      <c r="D714" s="159" t="s">
        <v>11</v>
      </c>
      <c r="E714" s="223">
        <v>38.071441334999996</v>
      </c>
      <c r="F714" s="308">
        <v>0</v>
      </c>
      <c r="G714" s="225">
        <f t="shared" si="12"/>
        <v>0</v>
      </c>
    </row>
    <row r="715" spans="1:7" ht="14.25">
      <c r="A715" s="165" t="s">
        <v>142</v>
      </c>
      <c r="B715" s="192" t="s">
        <v>3304</v>
      </c>
      <c r="C715" s="1123"/>
      <c r="D715" s="159" t="s">
        <v>11</v>
      </c>
      <c r="E715" s="223">
        <v>5.8650000000000002</v>
      </c>
      <c r="F715" s="308">
        <v>0</v>
      </c>
      <c r="G715" s="225">
        <f t="shared" si="12"/>
        <v>0</v>
      </c>
    </row>
    <row r="716" spans="1:7">
      <c r="A716" s="136"/>
      <c r="B716" s="192"/>
      <c r="C716" s="1123"/>
      <c r="D716" s="257"/>
      <c r="E716" s="256"/>
      <c r="F716" s="308">
        <v>0</v>
      </c>
      <c r="G716" s="225">
        <f t="shared" si="12"/>
        <v>0</v>
      </c>
    </row>
    <row r="717" spans="1:7" ht="229.5">
      <c r="A717" s="136">
        <v>4</v>
      </c>
      <c r="B717" s="192" t="s">
        <v>273</v>
      </c>
      <c r="C717" s="1123"/>
      <c r="D717" s="159"/>
      <c r="E717" s="256"/>
      <c r="F717" s="308">
        <v>0</v>
      </c>
      <c r="G717" s="225">
        <f t="shared" si="12"/>
        <v>0</v>
      </c>
    </row>
    <row r="718" spans="1:7" ht="25.5">
      <c r="A718" s="165" t="s">
        <v>136</v>
      </c>
      <c r="B718" s="192" t="s">
        <v>3292</v>
      </c>
      <c r="C718" s="1123"/>
      <c r="D718" s="159" t="s">
        <v>11</v>
      </c>
      <c r="E718" s="223">
        <v>189.59424999999999</v>
      </c>
      <c r="F718" s="308">
        <v>0</v>
      </c>
      <c r="G718" s="225">
        <f t="shared" si="12"/>
        <v>0</v>
      </c>
    </row>
    <row r="719" spans="1:7" ht="25.5">
      <c r="A719" s="165" t="s">
        <v>137</v>
      </c>
      <c r="B719" s="192" t="s">
        <v>3293</v>
      </c>
      <c r="C719" s="1123"/>
      <c r="D719" s="159" t="s">
        <v>11</v>
      </c>
      <c r="E719" s="223">
        <v>34.067861625000006</v>
      </c>
      <c r="F719" s="308">
        <v>0</v>
      </c>
      <c r="G719" s="225">
        <f t="shared" si="12"/>
        <v>0</v>
      </c>
    </row>
    <row r="720" spans="1:7" ht="25.5">
      <c r="A720" s="165" t="s">
        <v>138</v>
      </c>
      <c r="B720" s="192" t="s">
        <v>3294</v>
      </c>
      <c r="C720" s="1123"/>
      <c r="D720" s="159" t="s">
        <v>11</v>
      </c>
      <c r="E720" s="223">
        <v>513.61936004500012</v>
      </c>
      <c r="F720" s="308">
        <v>0</v>
      </c>
      <c r="G720" s="225">
        <f t="shared" si="12"/>
        <v>0</v>
      </c>
    </row>
    <row r="721" spans="1:7" ht="25.5">
      <c r="A721" s="165" t="s">
        <v>139</v>
      </c>
      <c r="B721" s="192" t="s">
        <v>3295</v>
      </c>
      <c r="C721" s="1123"/>
      <c r="D721" s="159" t="s">
        <v>11</v>
      </c>
      <c r="E721" s="223">
        <v>226.41720711000002</v>
      </c>
      <c r="F721" s="308">
        <v>0</v>
      </c>
      <c r="G721" s="225">
        <f t="shared" si="12"/>
        <v>0</v>
      </c>
    </row>
    <row r="722" spans="1:7" s="8" customFormat="1">
      <c r="A722" s="136"/>
      <c r="B722" s="192"/>
      <c r="C722" s="1123"/>
      <c r="D722" s="159"/>
      <c r="E722" s="223"/>
      <c r="F722" s="308">
        <v>0</v>
      </c>
      <c r="G722" s="225">
        <f t="shared" si="12"/>
        <v>0</v>
      </c>
    </row>
    <row r="723" spans="1:7" s="8" customFormat="1" ht="280.5">
      <c r="A723" s="136">
        <v>5</v>
      </c>
      <c r="B723" s="192" t="s">
        <v>274</v>
      </c>
      <c r="C723" s="1123"/>
      <c r="D723" s="159"/>
      <c r="E723" s="256"/>
      <c r="F723" s="308">
        <v>0</v>
      </c>
      <c r="G723" s="225">
        <f t="shared" si="12"/>
        <v>0</v>
      </c>
    </row>
    <row r="724" spans="1:7" s="8" customFormat="1" ht="25.5">
      <c r="A724" s="165" t="s">
        <v>136</v>
      </c>
      <c r="B724" s="192" t="s">
        <v>3296</v>
      </c>
      <c r="C724" s="1123"/>
      <c r="D724" s="159" t="s">
        <v>11</v>
      </c>
      <c r="E724" s="223">
        <v>839.71774463999986</v>
      </c>
      <c r="F724" s="308">
        <v>0</v>
      </c>
      <c r="G724" s="225">
        <f t="shared" si="12"/>
        <v>0</v>
      </c>
    </row>
    <row r="725" spans="1:7" s="8" customFormat="1" ht="25.5">
      <c r="A725" s="165" t="s">
        <v>137</v>
      </c>
      <c r="B725" s="192" t="s">
        <v>3297</v>
      </c>
      <c r="C725" s="1123"/>
      <c r="D725" s="159" t="s">
        <v>11</v>
      </c>
      <c r="E725" s="223">
        <v>84.766343530000015</v>
      </c>
      <c r="F725" s="308">
        <v>0</v>
      </c>
      <c r="G725" s="225">
        <f t="shared" si="12"/>
        <v>0</v>
      </c>
    </row>
    <row r="726" spans="1:7" s="8" customFormat="1">
      <c r="A726" s="165"/>
      <c r="B726" s="192"/>
      <c r="C726" s="1123"/>
      <c r="D726" s="159"/>
      <c r="E726" s="223"/>
      <c r="F726" s="308">
        <v>0</v>
      </c>
      <c r="G726" s="225">
        <f t="shared" si="12"/>
        <v>0</v>
      </c>
    </row>
    <row r="727" spans="1:7" s="8" customFormat="1" ht="267.75">
      <c r="A727" s="136">
        <v>6</v>
      </c>
      <c r="B727" s="192" t="s">
        <v>275</v>
      </c>
      <c r="C727" s="1123"/>
      <c r="D727" s="159"/>
      <c r="E727" s="256"/>
      <c r="F727" s="308">
        <v>0</v>
      </c>
      <c r="G727" s="225">
        <f t="shared" si="12"/>
        <v>0</v>
      </c>
    </row>
    <row r="728" spans="1:7" s="8" customFormat="1" ht="14.25">
      <c r="A728" s="165" t="s">
        <v>136</v>
      </c>
      <c r="B728" s="192" t="s">
        <v>3302</v>
      </c>
      <c r="C728" s="1123"/>
      <c r="D728" s="159" t="s">
        <v>11</v>
      </c>
      <c r="E728" s="223">
        <v>429.79625305500008</v>
      </c>
      <c r="F728" s="308">
        <v>0</v>
      </c>
      <c r="G728" s="225">
        <f t="shared" si="12"/>
        <v>0</v>
      </c>
    </row>
    <row r="729" spans="1:7" s="5" customFormat="1" ht="14.25">
      <c r="A729" s="165" t="s">
        <v>137</v>
      </c>
      <c r="B729" s="192" t="s">
        <v>3302</v>
      </c>
      <c r="C729" s="1123"/>
      <c r="D729" s="159" t="s">
        <v>11</v>
      </c>
      <c r="E729" s="223">
        <v>6.032</v>
      </c>
      <c r="F729" s="308">
        <v>0</v>
      </c>
      <c r="G729" s="225">
        <f t="shared" si="12"/>
        <v>0</v>
      </c>
    </row>
    <row r="730" spans="1:7" s="5" customFormat="1" ht="38.25">
      <c r="A730" s="165" t="s">
        <v>136</v>
      </c>
      <c r="B730" s="192" t="s">
        <v>3305</v>
      </c>
      <c r="C730" s="1123"/>
      <c r="D730" s="159" t="s">
        <v>11</v>
      </c>
      <c r="E730" s="223">
        <v>81.816749999999999</v>
      </c>
      <c r="F730" s="308">
        <v>0</v>
      </c>
      <c r="G730" s="225">
        <f t="shared" si="12"/>
        <v>0</v>
      </c>
    </row>
    <row r="731" spans="1:7" s="5" customFormat="1">
      <c r="A731" s="165"/>
      <c r="B731" s="192"/>
      <c r="C731" s="1123"/>
      <c r="D731" s="159"/>
      <c r="E731" s="223"/>
      <c r="F731" s="308">
        <v>0</v>
      </c>
      <c r="G731" s="225">
        <f t="shared" si="12"/>
        <v>0</v>
      </c>
    </row>
    <row r="732" spans="1:7" s="5" customFormat="1" ht="178.5">
      <c r="A732" s="136">
        <v>7</v>
      </c>
      <c r="B732" s="192" t="s">
        <v>391</v>
      </c>
      <c r="C732" s="1123"/>
      <c r="D732" s="159" t="s">
        <v>13</v>
      </c>
      <c r="E732" s="223">
        <v>578.19500000000005</v>
      </c>
      <c r="F732" s="308">
        <v>0</v>
      </c>
      <c r="G732" s="225">
        <f t="shared" si="12"/>
        <v>0</v>
      </c>
    </row>
    <row r="733" spans="1:7" s="5" customFormat="1">
      <c r="A733" s="136"/>
      <c r="B733" s="192"/>
      <c r="C733" s="1123"/>
      <c r="D733" s="159"/>
      <c r="E733" s="223"/>
      <c r="F733" s="308">
        <v>0</v>
      </c>
      <c r="G733" s="225"/>
    </row>
    <row r="734" spans="1:7" s="5" customFormat="1" ht="38.25">
      <c r="A734" s="136">
        <v>4</v>
      </c>
      <c r="B734" s="192" t="s">
        <v>2803</v>
      </c>
      <c r="C734" s="1123"/>
      <c r="D734" s="159" t="s">
        <v>380</v>
      </c>
      <c r="E734" s="223">
        <v>1</v>
      </c>
      <c r="F734" s="308">
        <v>0</v>
      </c>
      <c r="G734" s="225">
        <f t="shared" ref="G734:G752" si="13">E734*F734</f>
        <v>0</v>
      </c>
    </row>
    <row r="735" spans="1:7" s="5" customFormat="1">
      <c r="A735" s="136" t="s">
        <v>431</v>
      </c>
      <c r="B735" s="151"/>
      <c r="C735" s="1098"/>
      <c r="D735" s="257"/>
      <c r="E735" s="256"/>
      <c r="F735" s="308">
        <v>0</v>
      </c>
      <c r="G735" s="225">
        <f t="shared" si="13"/>
        <v>0</v>
      </c>
    </row>
    <row r="736" spans="1:7" s="5" customFormat="1">
      <c r="A736" s="136" t="s">
        <v>431</v>
      </c>
      <c r="B736" s="151" t="s">
        <v>68</v>
      </c>
      <c r="C736" s="1098"/>
      <c r="D736" s="257"/>
      <c r="E736" s="256"/>
      <c r="F736" s="308">
        <v>0</v>
      </c>
      <c r="G736" s="225">
        <f t="shared" si="13"/>
        <v>0</v>
      </c>
    </row>
    <row r="737" spans="1:7" s="5" customFormat="1" ht="242.25">
      <c r="A737" s="136">
        <v>5</v>
      </c>
      <c r="B737" s="192" t="s">
        <v>3540</v>
      </c>
      <c r="C737" s="1123"/>
      <c r="D737" s="262" t="s">
        <v>11</v>
      </c>
      <c r="E737" s="223">
        <v>1054.7073185254731</v>
      </c>
      <c r="F737" s="308">
        <v>0</v>
      </c>
      <c r="G737" s="225">
        <f t="shared" si="13"/>
        <v>0</v>
      </c>
    </row>
    <row r="738" spans="1:7" s="5" customFormat="1">
      <c r="A738" s="136" t="s">
        <v>431</v>
      </c>
      <c r="B738" s="151"/>
      <c r="C738" s="1098"/>
      <c r="D738" s="257"/>
      <c r="E738" s="256"/>
      <c r="F738" s="308">
        <v>0</v>
      </c>
      <c r="G738" s="225">
        <f t="shared" si="13"/>
        <v>0</v>
      </c>
    </row>
    <row r="739" spans="1:7" s="5" customFormat="1">
      <c r="A739" s="136" t="s">
        <v>431</v>
      </c>
      <c r="B739" s="150" t="s">
        <v>232</v>
      </c>
      <c r="C739" s="1107"/>
      <c r="D739" s="257"/>
      <c r="E739" s="256"/>
      <c r="F739" s="308">
        <v>0</v>
      </c>
      <c r="G739" s="225">
        <f t="shared" si="13"/>
        <v>0</v>
      </c>
    </row>
    <row r="740" spans="1:7" s="5" customFormat="1" ht="191.25">
      <c r="A740" s="136">
        <v>6</v>
      </c>
      <c r="B740" s="192" t="s">
        <v>3542</v>
      </c>
      <c r="C740" s="1123"/>
      <c r="D740" s="262" t="s">
        <v>11</v>
      </c>
      <c r="E740" s="223">
        <v>258.02999999999997</v>
      </c>
      <c r="F740" s="308">
        <v>0</v>
      </c>
      <c r="G740" s="225">
        <f t="shared" si="13"/>
        <v>0</v>
      </c>
    </row>
    <row r="741" spans="1:7" s="5" customFormat="1">
      <c r="A741" s="136" t="s">
        <v>431</v>
      </c>
      <c r="B741" s="192"/>
      <c r="C741" s="1123"/>
      <c r="D741" s="262"/>
      <c r="E741" s="256"/>
      <c r="F741" s="308">
        <v>0</v>
      </c>
      <c r="G741" s="225">
        <f t="shared" si="13"/>
        <v>0</v>
      </c>
    </row>
    <row r="742" spans="1:7" s="5" customFormat="1" ht="216.75">
      <c r="A742" s="136">
        <v>7</v>
      </c>
      <c r="B742" s="192" t="s">
        <v>3543</v>
      </c>
      <c r="C742" s="1123"/>
      <c r="D742" s="262" t="s">
        <v>11</v>
      </c>
      <c r="E742" s="223">
        <v>70.275000000000006</v>
      </c>
      <c r="F742" s="308">
        <v>0</v>
      </c>
      <c r="G742" s="225">
        <f t="shared" si="13"/>
        <v>0</v>
      </c>
    </row>
    <row r="743" spans="1:7" s="5" customFormat="1">
      <c r="A743" s="136" t="s">
        <v>431</v>
      </c>
      <c r="B743" s="192"/>
      <c r="C743" s="1123"/>
      <c r="D743" s="262"/>
      <c r="E743" s="223"/>
      <c r="F743" s="308">
        <v>0</v>
      </c>
      <c r="G743" s="225">
        <f t="shared" si="13"/>
        <v>0</v>
      </c>
    </row>
    <row r="744" spans="1:7" s="5" customFormat="1" ht="38.25">
      <c r="A744" s="136">
        <v>8</v>
      </c>
      <c r="B744" s="192" t="s">
        <v>233</v>
      </c>
      <c r="C744" s="1123"/>
      <c r="D744" s="262"/>
      <c r="E744" s="223"/>
      <c r="F744" s="308">
        <v>0</v>
      </c>
      <c r="G744" s="225">
        <f t="shared" si="13"/>
        <v>0</v>
      </c>
    </row>
    <row r="745" spans="1:7" s="5" customFormat="1" ht="255">
      <c r="A745" s="136" t="s">
        <v>136</v>
      </c>
      <c r="B745" s="192" t="s">
        <v>390</v>
      </c>
      <c r="C745" s="1123"/>
      <c r="D745" s="262" t="s">
        <v>11</v>
      </c>
      <c r="E745" s="223">
        <v>102.465</v>
      </c>
      <c r="F745" s="308">
        <v>0</v>
      </c>
      <c r="G745" s="225">
        <f t="shared" si="13"/>
        <v>0</v>
      </c>
    </row>
    <row r="746" spans="1:7" s="5" customFormat="1" ht="280.5">
      <c r="A746" s="136" t="s">
        <v>137</v>
      </c>
      <c r="B746" s="192" t="s">
        <v>3544</v>
      </c>
      <c r="C746" s="1123"/>
      <c r="D746" s="262" t="s">
        <v>11</v>
      </c>
      <c r="E746" s="223">
        <v>79.695000000000007</v>
      </c>
      <c r="F746" s="308">
        <v>0</v>
      </c>
      <c r="G746" s="225">
        <f t="shared" si="13"/>
        <v>0</v>
      </c>
    </row>
    <row r="747" spans="1:7" s="5" customFormat="1">
      <c r="A747" s="136" t="s">
        <v>431</v>
      </c>
      <c r="B747" s="151"/>
      <c r="C747" s="1098"/>
      <c r="D747" s="257"/>
      <c r="E747" s="256"/>
      <c r="F747" s="308">
        <v>0</v>
      </c>
      <c r="G747" s="225">
        <f t="shared" si="13"/>
        <v>0</v>
      </c>
    </row>
    <row r="748" spans="1:7" s="5" customFormat="1">
      <c r="A748" s="136" t="s">
        <v>431</v>
      </c>
      <c r="B748" s="193" t="s">
        <v>64</v>
      </c>
      <c r="C748" s="1092"/>
      <c r="D748" s="257"/>
      <c r="E748" s="256"/>
      <c r="F748" s="308">
        <v>0</v>
      </c>
      <c r="G748" s="225">
        <f t="shared" si="13"/>
        <v>0</v>
      </c>
    </row>
    <row r="749" spans="1:7" s="5" customFormat="1" ht="165.75">
      <c r="A749" s="136">
        <v>9</v>
      </c>
      <c r="B749" s="136" t="s">
        <v>234</v>
      </c>
      <c r="C749" s="1100"/>
      <c r="D749" s="262" t="s">
        <v>11</v>
      </c>
      <c r="E749" s="255">
        <v>2035.0013171410988</v>
      </c>
      <c r="F749" s="308">
        <v>0</v>
      </c>
      <c r="G749" s="225">
        <f t="shared" si="13"/>
        <v>0</v>
      </c>
    </row>
    <row r="750" spans="1:7" s="5" customFormat="1">
      <c r="A750" s="136" t="s">
        <v>431</v>
      </c>
      <c r="B750" s="136"/>
      <c r="C750" s="1100"/>
      <c r="D750" s="159"/>
      <c r="E750" s="255"/>
      <c r="F750" s="308">
        <v>0</v>
      </c>
      <c r="G750" s="225">
        <f t="shared" si="13"/>
        <v>0</v>
      </c>
    </row>
    <row r="751" spans="1:7" s="5" customFormat="1" ht="140.25">
      <c r="A751" s="136">
        <v>10</v>
      </c>
      <c r="B751" s="136" t="s">
        <v>235</v>
      </c>
      <c r="C751" s="1100"/>
      <c r="D751" s="262" t="s">
        <v>11</v>
      </c>
      <c r="E751" s="255">
        <v>963.66926005309972</v>
      </c>
      <c r="F751" s="308">
        <v>0</v>
      </c>
      <c r="G751" s="225">
        <f t="shared" si="13"/>
        <v>0</v>
      </c>
    </row>
    <row r="752" spans="1:7" s="5" customFormat="1">
      <c r="A752" s="136" t="s">
        <v>431</v>
      </c>
      <c r="B752" s="168"/>
      <c r="C752" s="1105"/>
      <c r="D752" s="159"/>
      <c r="E752" s="249"/>
      <c r="F752" s="308">
        <v>0</v>
      </c>
      <c r="G752" s="225">
        <f t="shared" si="13"/>
        <v>0</v>
      </c>
    </row>
    <row r="753" spans="1:7" s="5" customFormat="1" ht="13.5" thickBot="1">
      <c r="A753" s="183">
        <v>787</v>
      </c>
      <c r="B753" s="147" t="s">
        <v>598</v>
      </c>
      <c r="C753" s="1094"/>
      <c r="D753" s="161"/>
      <c r="E753" s="250"/>
      <c r="F753" s="161"/>
      <c r="G753" s="251">
        <f>SUM(G691:G752)</f>
        <v>0</v>
      </c>
    </row>
    <row r="754" spans="1:7" s="5" customFormat="1" ht="13.5" thickTop="1">
      <c r="A754" s="184"/>
      <c r="B754" s="168"/>
      <c r="C754" s="1105"/>
      <c r="D754" s="159"/>
      <c r="E754" s="249"/>
      <c r="F754" s="308">
        <v>0</v>
      </c>
      <c r="G754" s="263"/>
    </row>
    <row r="755" spans="1:7" s="5" customFormat="1">
      <c r="A755" s="185" t="s">
        <v>423</v>
      </c>
      <c r="B755" s="156" t="s">
        <v>228</v>
      </c>
      <c r="C755" s="1101"/>
      <c r="D755" s="157"/>
      <c r="E755" s="253"/>
      <c r="F755" s="157"/>
      <c r="G755" s="254"/>
    </row>
    <row r="756" spans="1:7" s="5" customFormat="1">
      <c r="A756" s="136" t="s">
        <v>431</v>
      </c>
      <c r="B756" s="151"/>
      <c r="C756" s="1098"/>
      <c r="D756" s="159"/>
      <c r="E756" s="226"/>
      <c r="F756" s="308">
        <v>0</v>
      </c>
      <c r="G756" s="225">
        <f t="shared" ref="G756:G783" si="14">E756*F756</f>
        <v>0</v>
      </c>
    </row>
    <row r="757" spans="1:7" s="5" customFormat="1">
      <c r="A757" s="136" t="s">
        <v>431</v>
      </c>
      <c r="B757" s="151" t="s">
        <v>118</v>
      </c>
      <c r="C757" s="1098"/>
      <c r="D757" s="143"/>
      <c r="E757" s="223"/>
      <c r="F757" s="308">
        <v>0</v>
      </c>
      <c r="G757" s="225">
        <f t="shared" si="14"/>
        <v>0</v>
      </c>
    </row>
    <row r="758" spans="1:7" s="5" customFormat="1" ht="178.5">
      <c r="A758" s="136" t="s">
        <v>431</v>
      </c>
      <c r="B758" s="141" t="s">
        <v>3549</v>
      </c>
      <c r="C758" s="1093"/>
      <c r="D758" s="143"/>
      <c r="E758" s="223"/>
      <c r="F758" s="308">
        <v>0</v>
      </c>
      <c r="G758" s="225">
        <f t="shared" si="14"/>
        <v>0</v>
      </c>
    </row>
    <row r="759" spans="1:7" s="5" customFormat="1">
      <c r="A759" s="136" t="s">
        <v>431</v>
      </c>
      <c r="B759" s="141"/>
      <c r="C759" s="1093"/>
      <c r="D759" s="143"/>
      <c r="E759" s="223"/>
      <c r="F759" s="308">
        <v>0</v>
      </c>
      <c r="G759" s="225">
        <f t="shared" si="14"/>
        <v>0</v>
      </c>
    </row>
    <row r="760" spans="1:7" s="5" customFormat="1" ht="127.5">
      <c r="A760" s="136">
        <v>1</v>
      </c>
      <c r="B760" s="141" t="s">
        <v>205</v>
      </c>
      <c r="C760" s="1093"/>
      <c r="D760" s="143" t="s">
        <v>11</v>
      </c>
      <c r="E760" s="223">
        <v>298.62</v>
      </c>
      <c r="F760" s="308">
        <v>0</v>
      </c>
      <c r="G760" s="225">
        <f t="shared" si="14"/>
        <v>0</v>
      </c>
    </row>
    <row r="761" spans="1:7" s="5" customFormat="1">
      <c r="A761" s="136" t="s">
        <v>431</v>
      </c>
      <c r="B761" s="141"/>
      <c r="C761" s="1093"/>
      <c r="D761" s="143"/>
      <c r="E761" s="223"/>
      <c r="F761" s="308">
        <v>0</v>
      </c>
      <c r="G761" s="225">
        <f t="shared" si="14"/>
        <v>0</v>
      </c>
    </row>
    <row r="762" spans="1:7" s="5" customFormat="1" ht="63.75">
      <c r="A762" s="136">
        <v>2</v>
      </c>
      <c r="B762" s="141" t="s">
        <v>198</v>
      </c>
      <c r="C762" s="1093"/>
      <c r="D762" s="143" t="s">
        <v>11</v>
      </c>
      <c r="E762" s="223">
        <v>110.86</v>
      </c>
      <c r="F762" s="308">
        <v>0</v>
      </c>
      <c r="G762" s="225">
        <f t="shared" si="14"/>
        <v>0</v>
      </c>
    </row>
    <row r="763" spans="1:7" s="5" customFormat="1">
      <c r="A763" s="136" t="s">
        <v>431</v>
      </c>
      <c r="B763" s="141"/>
      <c r="C763" s="1093"/>
      <c r="D763" s="143"/>
      <c r="E763" s="223"/>
      <c r="F763" s="308">
        <v>0</v>
      </c>
      <c r="G763" s="225">
        <f t="shared" si="14"/>
        <v>0</v>
      </c>
    </row>
    <row r="764" spans="1:7" s="5" customFormat="1" ht="127.5">
      <c r="A764" s="136">
        <v>3</v>
      </c>
      <c r="B764" s="141" t="s">
        <v>204</v>
      </c>
      <c r="C764" s="1093"/>
      <c r="D764" s="143" t="s">
        <v>11</v>
      </c>
      <c r="E764" s="223">
        <v>1506.5039231232008</v>
      </c>
      <c r="F764" s="308">
        <v>0</v>
      </c>
      <c r="G764" s="225">
        <f t="shared" si="14"/>
        <v>0</v>
      </c>
    </row>
    <row r="765" spans="1:7" s="5" customFormat="1">
      <c r="A765" s="136" t="s">
        <v>431</v>
      </c>
      <c r="B765" s="141"/>
      <c r="C765" s="1093"/>
      <c r="D765" s="143"/>
      <c r="E765" s="223"/>
      <c r="F765" s="308">
        <v>0</v>
      </c>
      <c r="G765" s="225">
        <f t="shared" si="14"/>
        <v>0</v>
      </c>
    </row>
    <row r="766" spans="1:7" s="5" customFormat="1" ht="127.5">
      <c r="A766" s="136">
        <v>4</v>
      </c>
      <c r="B766" s="141" t="s">
        <v>203</v>
      </c>
      <c r="C766" s="1093"/>
      <c r="D766" s="143" t="s">
        <v>11</v>
      </c>
      <c r="E766" s="223">
        <v>120.46</v>
      </c>
      <c r="F766" s="308">
        <v>0</v>
      </c>
      <c r="G766" s="225">
        <f t="shared" si="14"/>
        <v>0</v>
      </c>
    </row>
    <row r="767" spans="1:7" s="5" customFormat="1">
      <c r="A767" s="136" t="s">
        <v>431</v>
      </c>
      <c r="B767" s="141"/>
      <c r="C767" s="1093"/>
      <c r="D767" s="143"/>
      <c r="E767" s="223"/>
      <c r="F767" s="308">
        <v>0</v>
      </c>
      <c r="G767" s="225">
        <f t="shared" si="14"/>
        <v>0</v>
      </c>
    </row>
    <row r="768" spans="1:7" s="5" customFormat="1" ht="127.5">
      <c r="A768" s="136">
        <v>5</v>
      </c>
      <c r="B768" s="141" t="s">
        <v>202</v>
      </c>
      <c r="C768" s="1093"/>
      <c r="D768" s="143" t="s">
        <v>11</v>
      </c>
      <c r="E768" s="223">
        <v>38.674000000000007</v>
      </c>
      <c r="F768" s="308">
        <v>0</v>
      </c>
      <c r="G768" s="225">
        <f t="shared" si="14"/>
        <v>0</v>
      </c>
    </row>
    <row r="769" spans="1:7" s="5" customFormat="1">
      <c r="A769" s="136" t="s">
        <v>431</v>
      </c>
      <c r="B769" s="141"/>
      <c r="C769" s="1093"/>
      <c r="D769" s="143"/>
      <c r="E769" s="223"/>
      <c r="F769" s="308">
        <v>0</v>
      </c>
      <c r="G769" s="225">
        <f t="shared" si="14"/>
        <v>0</v>
      </c>
    </row>
    <row r="770" spans="1:7" s="5" customFormat="1" ht="127.5">
      <c r="A770" s="136">
        <v>6</v>
      </c>
      <c r="B770" s="141" t="s">
        <v>201</v>
      </c>
      <c r="C770" s="1093"/>
      <c r="D770" s="143" t="s">
        <v>11</v>
      </c>
      <c r="E770" s="223">
        <v>178.14996737989998</v>
      </c>
      <c r="F770" s="308">
        <v>0</v>
      </c>
      <c r="G770" s="225">
        <f t="shared" si="14"/>
        <v>0</v>
      </c>
    </row>
    <row r="771" spans="1:7" s="5" customFormat="1">
      <c r="A771" s="136" t="s">
        <v>431</v>
      </c>
      <c r="B771" s="141"/>
      <c r="C771" s="1093"/>
      <c r="D771" s="143"/>
      <c r="E771" s="223"/>
      <c r="F771" s="308">
        <v>0</v>
      </c>
      <c r="G771" s="225">
        <f t="shared" si="14"/>
        <v>0</v>
      </c>
    </row>
    <row r="772" spans="1:7" s="5" customFormat="1" ht="127.5">
      <c r="A772" s="136">
        <v>7</v>
      </c>
      <c r="B772" s="141" t="s">
        <v>200</v>
      </c>
      <c r="C772" s="1093"/>
      <c r="D772" s="143" t="s">
        <v>11</v>
      </c>
      <c r="E772" s="223">
        <v>144.27693816130002</v>
      </c>
      <c r="F772" s="308">
        <v>0</v>
      </c>
      <c r="G772" s="225">
        <f t="shared" si="14"/>
        <v>0</v>
      </c>
    </row>
    <row r="773" spans="1:7" s="5" customFormat="1">
      <c r="A773" s="136" t="s">
        <v>431</v>
      </c>
      <c r="B773" s="141"/>
      <c r="C773" s="1093"/>
      <c r="D773" s="143"/>
      <c r="E773" s="223"/>
      <c r="F773" s="308">
        <v>0</v>
      </c>
      <c r="G773" s="225">
        <f t="shared" si="14"/>
        <v>0</v>
      </c>
    </row>
    <row r="774" spans="1:7" s="5" customFormat="1" ht="89.25">
      <c r="A774" s="136">
        <v>8</v>
      </c>
      <c r="B774" s="141" t="s">
        <v>199</v>
      </c>
      <c r="C774" s="1093"/>
      <c r="D774" s="143" t="s">
        <v>11</v>
      </c>
      <c r="E774" s="223">
        <v>539.1266309647001</v>
      </c>
      <c r="F774" s="308">
        <v>0</v>
      </c>
      <c r="G774" s="225">
        <f t="shared" si="14"/>
        <v>0</v>
      </c>
    </row>
    <row r="775" spans="1:7" s="5" customFormat="1">
      <c r="A775" s="136" t="s">
        <v>431</v>
      </c>
      <c r="B775" s="141"/>
      <c r="C775" s="1093"/>
      <c r="D775" s="143"/>
      <c r="E775" s="223"/>
      <c r="F775" s="308">
        <v>0</v>
      </c>
      <c r="G775" s="225">
        <f t="shared" si="14"/>
        <v>0</v>
      </c>
    </row>
    <row r="776" spans="1:7" s="5" customFormat="1" ht="127.5">
      <c r="A776" s="136">
        <v>9</v>
      </c>
      <c r="B776" s="141" t="s">
        <v>210</v>
      </c>
      <c r="C776" s="1093"/>
      <c r="D776" s="143" t="s">
        <v>11</v>
      </c>
      <c r="E776" s="223">
        <v>122.1587746994</v>
      </c>
      <c r="F776" s="308">
        <v>0</v>
      </c>
      <c r="G776" s="225">
        <f t="shared" si="14"/>
        <v>0</v>
      </c>
    </row>
    <row r="777" spans="1:7" s="5" customFormat="1">
      <c r="A777" s="136" t="s">
        <v>431</v>
      </c>
      <c r="B777" s="141"/>
      <c r="C777" s="1093"/>
      <c r="D777" s="143"/>
      <c r="E777" s="223"/>
      <c r="F777" s="308">
        <v>0</v>
      </c>
      <c r="G777" s="225">
        <f t="shared" si="14"/>
        <v>0</v>
      </c>
    </row>
    <row r="778" spans="1:7" s="5" customFormat="1" ht="127.5">
      <c r="A778" s="136">
        <v>10</v>
      </c>
      <c r="B778" s="141" t="s">
        <v>211</v>
      </c>
      <c r="C778" s="1093"/>
      <c r="D778" s="143" t="s">
        <v>11</v>
      </c>
      <c r="E778" s="223">
        <v>120.16458610079998</v>
      </c>
      <c r="F778" s="308">
        <v>0</v>
      </c>
      <c r="G778" s="225">
        <f t="shared" si="14"/>
        <v>0</v>
      </c>
    </row>
    <row r="779" spans="1:7" s="5" customFormat="1">
      <c r="A779" s="136" t="s">
        <v>431</v>
      </c>
      <c r="B779" s="141"/>
      <c r="C779" s="1093"/>
      <c r="D779" s="143"/>
      <c r="E779" s="223"/>
      <c r="F779" s="308">
        <v>0</v>
      </c>
      <c r="G779" s="225">
        <f t="shared" si="14"/>
        <v>0</v>
      </c>
    </row>
    <row r="780" spans="1:7" s="5" customFormat="1" ht="153">
      <c r="A780" s="136">
        <v>11</v>
      </c>
      <c r="B780" s="141" t="s">
        <v>276</v>
      </c>
      <c r="C780" s="1093"/>
      <c r="D780" s="143" t="s">
        <v>11</v>
      </c>
      <c r="E780" s="223">
        <v>318.07600000000002</v>
      </c>
      <c r="F780" s="308">
        <v>0</v>
      </c>
      <c r="G780" s="225">
        <f t="shared" si="14"/>
        <v>0</v>
      </c>
    </row>
    <row r="781" spans="1:7" s="5" customFormat="1">
      <c r="A781" s="136" t="s">
        <v>431</v>
      </c>
      <c r="B781" s="141"/>
      <c r="C781" s="1093"/>
      <c r="D781" s="143"/>
      <c r="E781" s="223"/>
      <c r="F781" s="308">
        <v>0</v>
      </c>
      <c r="G781" s="225">
        <f t="shared" si="14"/>
        <v>0</v>
      </c>
    </row>
    <row r="782" spans="1:7" s="5" customFormat="1" ht="89.25">
      <c r="A782" s="136">
        <v>12</v>
      </c>
      <c r="B782" s="141" t="s">
        <v>277</v>
      </c>
      <c r="C782" s="1093"/>
      <c r="D782" s="143" t="s">
        <v>11</v>
      </c>
      <c r="E782" s="223">
        <v>256.8</v>
      </c>
      <c r="F782" s="308">
        <v>0</v>
      </c>
      <c r="G782" s="225">
        <f t="shared" si="14"/>
        <v>0</v>
      </c>
    </row>
    <row r="783" spans="1:7" s="5" customFormat="1">
      <c r="A783" s="136" t="s">
        <v>431</v>
      </c>
      <c r="B783" s="151"/>
      <c r="C783" s="1098"/>
      <c r="D783" s="159"/>
      <c r="E783" s="226"/>
      <c r="F783" s="308">
        <v>0</v>
      </c>
      <c r="G783" s="225">
        <f t="shared" si="14"/>
        <v>0</v>
      </c>
    </row>
    <row r="784" spans="1:7" ht="13.5" thickBot="1">
      <c r="A784" s="183">
        <v>819</v>
      </c>
      <c r="B784" s="147" t="s">
        <v>599</v>
      </c>
      <c r="C784" s="1094"/>
      <c r="D784" s="161"/>
      <c r="E784" s="250"/>
      <c r="F784" s="161"/>
      <c r="G784" s="251">
        <f>SUM(G756:G783)</f>
        <v>0</v>
      </c>
    </row>
    <row r="785" spans="1:7" ht="13.5" thickTop="1">
      <c r="A785" s="184"/>
      <c r="B785" s="151"/>
      <c r="C785" s="1098"/>
      <c r="D785" s="159"/>
      <c r="E785" s="226"/>
      <c r="F785" s="308">
        <v>0</v>
      </c>
      <c r="G785" s="252"/>
    </row>
    <row r="786" spans="1:7">
      <c r="A786" s="185" t="s">
        <v>424</v>
      </c>
      <c r="B786" s="156" t="s">
        <v>66</v>
      </c>
      <c r="C786" s="1101"/>
      <c r="D786" s="157"/>
      <c r="E786" s="253"/>
      <c r="F786" s="157"/>
      <c r="G786" s="254"/>
    </row>
    <row r="787" spans="1:7" s="8" customFormat="1">
      <c r="A787" s="136" t="s">
        <v>431</v>
      </c>
      <c r="B787" s="151"/>
      <c r="C787" s="1098"/>
      <c r="D787" s="153"/>
      <c r="E787" s="258"/>
      <c r="F787" s="308">
        <v>0</v>
      </c>
      <c r="G787" s="225">
        <f t="shared" ref="G787:G806" si="15">E787*F787</f>
        <v>0</v>
      </c>
    </row>
    <row r="788" spans="1:7">
      <c r="A788" s="136" t="s">
        <v>431</v>
      </c>
      <c r="B788" s="164" t="s">
        <v>31</v>
      </c>
      <c r="C788" s="1102"/>
      <c r="D788" s="153"/>
      <c r="E788" s="258"/>
      <c r="F788" s="308">
        <v>0</v>
      </c>
      <c r="G788" s="225">
        <f t="shared" si="15"/>
        <v>0</v>
      </c>
    </row>
    <row r="789" spans="1:7" s="8" customFormat="1" ht="344.25">
      <c r="A789" s="136" t="s">
        <v>431</v>
      </c>
      <c r="B789" s="141" t="s">
        <v>95</v>
      </c>
      <c r="C789" s="1093"/>
      <c r="D789" s="153"/>
      <c r="E789" s="258"/>
      <c r="F789" s="308">
        <v>0</v>
      </c>
      <c r="G789" s="225">
        <f t="shared" si="15"/>
        <v>0</v>
      </c>
    </row>
    <row r="790" spans="1:7" s="5" customFormat="1">
      <c r="A790" s="136" t="s">
        <v>431</v>
      </c>
      <c r="B790" s="151"/>
      <c r="C790" s="1098"/>
      <c r="D790" s="257"/>
      <c r="E790" s="256"/>
      <c r="F790" s="308">
        <v>0</v>
      </c>
      <c r="G790" s="225">
        <f t="shared" si="15"/>
        <v>0</v>
      </c>
    </row>
    <row r="791" spans="1:7" s="8" customFormat="1" ht="140.25">
      <c r="A791" s="136">
        <v>1</v>
      </c>
      <c r="B791" s="194" t="s">
        <v>206</v>
      </c>
      <c r="C791" s="1124"/>
      <c r="D791" s="262" t="s">
        <v>11</v>
      </c>
      <c r="E791" s="255">
        <v>717.27659834459985</v>
      </c>
      <c r="F791" s="308">
        <v>0</v>
      </c>
      <c r="G791" s="225">
        <f t="shared" si="15"/>
        <v>0</v>
      </c>
    </row>
    <row r="792" spans="1:7">
      <c r="A792" s="136" t="s">
        <v>431</v>
      </c>
      <c r="B792" s="194"/>
      <c r="C792" s="1124"/>
      <c r="D792" s="262"/>
      <c r="E792" s="255"/>
      <c r="F792" s="308">
        <v>0</v>
      </c>
      <c r="G792" s="225">
        <f t="shared" si="15"/>
        <v>0</v>
      </c>
    </row>
    <row r="793" spans="1:7" ht="25.5">
      <c r="A793" s="136">
        <v>2</v>
      </c>
      <c r="B793" s="194" t="s">
        <v>207</v>
      </c>
      <c r="C793" s="1124"/>
      <c r="D793" s="159" t="s">
        <v>13</v>
      </c>
      <c r="E793" s="255">
        <v>144.94999989999997</v>
      </c>
      <c r="F793" s="308">
        <v>0</v>
      </c>
      <c r="G793" s="225">
        <f t="shared" si="15"/>
        <v>0</v>
      </c>
    </row>
    <row r="794" spans="1:7">
      <c r="A794" s="136" t="s">
        <v>431</v>
      </c>
      <c r="B794" s="194"/>
      <c r="C794" s="1124"/>
      <c r="D794" s="262"/>
      <c r="E794" s="332"/>
      <c r="F794" s="308">
        <v>0</v>
      </c>
      <c r="G794" s="225">
        <f t="shared" si="15"/>
        <v>0</v>
      </c>
    </row>
    <row r="795" spans="1:7" ht="140.25">
      <c r="A795" s="136">
        <v>3</v>
      </c>
      <c r="B795" s="194" t="s">
        <v>208</v>
      </c>
      <c r="C795" s="1124"/>
      <c r="D795" s="262" t="s">
        <v>11</v>
      </c>
      <c r="E795" s="255">
        <v>144.27693816130002</v>
      </c>
      <c r="F795" s="308">
        <v>0</v>
      </c>
      <c r="G795" s="225">
        <f t="shared" si="15"/>
        <v>0</v>
      </c>
    </row>
    <row r="796" spans="1:7">
      <c r="A796" s="136" t="s">
        <v>431</v>
      </c>
      <c r="B796" s="194"/>
      <c r="C796" s="1124"/>
      <c r="D796" s="262"/>
      <c r="E796" s="255"/>
      <c r="F796" s="308">
        <v>0</v>
      </c>
      <c r="G796" s="225">
        <f t="shared" si="15"/>
        <v>0</v>
      </c>
    </row>
    <row r="797" spans="1:7" ht="25.5">
      <c r="A797" s="136">
        <v>4</v>
      </c>
      <c r="B797" s="194" t="s">
        <v>278</v>
      </c>
      <c r="C797" s="1124"/>
      <c r="D797" s="159" t="s">
        <v>13</v>
      </c>
      <c r="E797" s="255">
        <v>24.190149099999999</v>
      </c>
      <c r="F797" s="308">
        <v>0</v>
      </c>
      <c r="G797" s="225">
        <f t="shared" si="15"/>
        <v>0</v>
      </c>
    </row>
    <row r="798" spans="1:7">
      <c r="A798" s="136" t="s">
        <v>431</v>
      </c>
      <c r="B798" s="194"/>
      <c r="C798" s="1124"/>
      <c r="D798" s="262"/>
      <c r="E798" s="255"/>
      <c r="F798" s="308">
        <v>0</v>
      </c>
      <c r="G798" s="225">
        <f t="shared" si="15"/>
        <v>0</v>
      </c>
    </row>
    <row r="799" spans="1:7" ht="127.5">
      <c r="A799" s="136">
        <v>5</v>
      </c>
      <c r="B799" s="194" t="s">
        <v>279</v>
      </c>
      <c r="C799" s="1124"/>
      <c r="D799" s="262" t="s">
        <v>11</v>
      </c>
      <c r="E799" s="255">
        <v>2331.669685840001</v>
      </c>
      <c r="F799" s="308">
        <v>0</v>
      </c>
      <c r="G799" s="225">
        <f t="shared" si="15"/>
        <v>0</v>
      </c>
    </row>
    <row r="800" spans="1:7">
      <c r="A800" s="136" t="s">
        <v>431</v>
      </c>
      <c r="B800" s="194"/>
      <c r="C800" s="1124"/>
      <c r="D800" s="262"/>
      <c r="E800" s="255"/>
      <c r="F800" s="308">
        <v>0</v>
      </c>
      <c r="G800" s="225">
        <f t="shared" si="15"/>
        <v>0</v>
      </c>
    </row>
    <row r="801" spans="1:7" ht="153">
      <c r="A801" s="136">
        <v>6</v>
      </c>
      <c r="B801" s="194" t="s">
        <v>209</v>
      </c>
      <c r="C801" s="1124"/>
      <c r="D801" s="262" t="s">
        <v>11</v>
      </c>
      <c r="E801" s="255">
        <v>247.57599188</v>
      </c>
      <c r="F801" s="308">
        <v>0</v>
      </c>
      <c r="G801" s="225">
        <f t="shared" si="15"/>
        <v>0</v>
      </c>
    </row>
    <row r="802" spans="1:7">
      <c r="A802" s="136" t="s">
        <v>431</v>
      </c>
      <c r="B802" s="194"/>
      <c r="C802" s="1124"/>
      <c r="D802" s="262"/>
      <c r="E802" s="255"/>
      <c r="F802" s="308">
        <v>0</v>
      </c>
      <c r="G802" s="225">
        <f t="shared" si="15"/>
        <v>0</v>
      </c>
    </row>
    <row r="803" spans="1:7" ht="63.75">
      <c r="A803" s="136">
        <v>7</v>
      </c>
      <c r="B803" s="194" t="s">
        <v>229</v>
      </c>
      <c r="C803" s="1124"/>
      <c r="D803" s="262" t="s">
        <v>11</v>
      </c>
      <c r="E803" s="255">
        <v>3440.7992142259009</v>
      </c>
      <c r="F803" s="308">
        <v>0</v>
      </c>
      <c r="G803" s="225">
        <f t="shared" si="15"/>
        <v>0</v>
      </c>
    </row>
    <row r="804" spans="1:7">
      <c r="A804" s="136"/>
      <c r="B804" s="194"/>
      <c r="C804" s="1124"/>
      <c r="D804" s="262"/>
      <c r="E804" s="255"/>
      <c r="F804" s="308">
        <v>0</v>
      </c>
      <c r="G804" s="225">
        <f t="shared" si="15"/>
        <v>0</v>
      </c>
    </row>
    <row r="805" spans="1:7" ht="78">
      <c r="A805" s="136">
        <v>8</v>
      </c>
      <c r="B805" s="194" t="s">
        <v>412</v>
      </c>
      <c r="C805" s="1124"/>
      <c r="D805" s="262" t="s">
        <v>11</v>
      </c>
      <c r="E805" s="255">
        <v>318.07600000000002</v>
      </c>
      <c r="F805" s="308">
        <v>0</v>
      </c>
      <c r="G805" s="225">
        <f t="shared" si="15"/>
        <v>0</v>
      </c>
    </row>
    <row r="806" spans="1:7">
      <c r="A806" s="136" t="s">
        <v>431</v>
      </c>
      <c r="B806" s="168"/>
      <c r="C806" s="1105"/>
      <c r="D806" s="159"/>
      <c r="E806" s="249"/>
      <c r="F806" s="308">
        <v>0</v>
      </c>
      <c r="G806" s="225">
        <f t="shared" si="15"/>
        <v>0</v>
      </c>
    </row>
    <row r="807" spans="1:7" ht="13.5" thickBot="1">
      <c r="A807" s="183">
        <v>843</v>
      </c>
      <c r="B807" s="147" t="s">
        <v>600</v>
      </c>
      <c r="C807" s="1094"/>
      <c r="D807" s="161"/>
      <c r="E807" s="250"/>
      <c r="F807" s="161"/>
      <c r="G807" s="251">
        <f>SUM(G787:G806)</f>
        <v>0</v>
      </c>
    </row>
    <row r="808" spans="1:7" ht="13.5" thickTop="1">
      <c r="A808" s="184"/>
      <c r="B808" s="168"/>
      <c r="C808" s="1105"/>
      <c r="D808" s="159"/>
      <c r="E808" s="249"/>
      <c r="F808" s="308">
        <v>0</v>
      </c>
      <c r="G808" s="263"/>
    </row>
    <row r="809" spans="1:7">
      <c r="A809" s="185" t="s">
        <v>425</v>
      </c>
      <c r="B809" s="156" t="s">
        <v>212</v>
      </c>
      <c r="C809" s="1101"/>
      <c r="D809" s="157"/>
      <c r="E809" s="253"/>
      <c r="F809" s="157"/>
      <c r="G809" s="254"/>
    </row>
    <row r="810" spans="1:7">
      <c r="A810" s="136" t="s">
        <v>431</v>
      </c>
      <c r="B810" s="151"/>
      <c r="C810" s="1098"/>
      <c r="D810" s="153"/>
      <c r="E810" s="258"/>
      <c r="F810" s="308">
        <v>0</v>
      </c>
      <c r="G810" s="225">
        <f t="shared" ref="G810:G838" si="16">E810*F810</f>
        <v>0</v>
      </c>
    </row>
    <row r="811" spans="1:7">
      <c r="A811" s="136" t="s">
        <v>431</v>
      </c>
      <c r="B811" s="164" t="s">
        <v>31</v>
      </c>
      <c r="C811" s="1102"/>
      <c r="D811" s="153"/>
      <c r="E811" s="258"/>
      <c r="F811" s="308">
        <v>0</v>
      </c>
      <c r="G811" s="225">
        <f t="shared" si="16"/>
        <v>0</v>
      </c>
    </row>
    <row r="812" spans="1:7" ht="165.75">
      <c r="A812" s="136" t="s">
        <v>431</v>
      </c>
      <c r="B812" s="141" t="s">
        <v>85</v>
      </c>
      <c r="C812" s="1093"/>
      <c r="D812" s="153"/>
      <c r="E812" s="258"/>
      <c r="F812" s="308">
        <v>0</v>
      </c>
      <c r="G812" s="225">
        <f t="shared" si="16"/>
        <v>0</v>
      </c>
    </row>
    <row r="813" spans="1:7">
      <c r="A813" s="136" t="s">
        <v>431</v>
      </c>
      <c r="B813" s="141"/>
      <c r="C813" s="1093"/>
      <c r="D813" s="153"/>
      <c r="E813" s="223"/>
      <c r="F813" s="308">
        <v>0</v>
      </c>
      <c r="G813" s="225">
        <f t="shared" si="16"/>
        <v>0</v>
      </c>
    </row>
    <row r="814" spans="1:7" ht="114.75">
      <c r="A814" s="136">
        <v>1</v>
      </c>
      <c r="B814" s="194" t="s">
        <v>230</v>
      </c>
      <c r="C814" s="1124"/>
      <c r="D814" s="262" t="s">
        <v>11</v>
      </c>
      <c r="E814" s="223">
        <v>274.82336080020002</v>
      </c>
      <c r="F814" s="308">
        <v>0</v>
      </c>
      <c r="G814" s="225">
        <f t="shared" si="16"/>
        <v>0</v>
      </c>
    </row>
    <row r="815" spans="1:7">
      <c r="A815" s="136" t="s">
        <v>431</v>
      </c>
      <c r="B815" s="194"/>
      <c r="C815" s="1124"/>
      <c r="D815" s="262"/>
      <c r="E815" s="223"/>
      <c r="F815" s="308">
        <v>0</v>
      </c>
      <c r="G815" s="225">
        <f t="shared" si="16"/>
        <v>0</v>
      </c>
    </row>
    <row r="816" spans="1:7" ht="51">
      <c r="A816" s="136">
        <v>2</v>
      </c>
      <c r="B816" s="194" t="s">
        <v>227</v>
      </c>
      <c r="C816" s="1124"/>
      <c r="D816" s="159" t="s">
        <v>13</v>
      </c>
      <c r="E816" s="255">
        <v>304.06024090000005</v>
      </c>
      <c r="F816" s="308">
        <v>0</v>
      </c>
      <c r="G816" s="225">
        <f t="shared" si="16"/>
        <v>0</v>
      </c>
    </row>
    <row r="817" spans="1:7" s="8" customFormat="1">
      <c r="A817" s="136" t="s">
        <v>431</v>
      </c>
      <c r="B817" s="194"/>
      <c r="C817" s="1124"/>
      <c r="D817" s="262"/>
      <c r="E817" s="223"/>
      <c r="F817" s="308">
        <v>0</v>
      </c>
      <c r="G817" s="225">
        <f t="shared" si="16"/>
        <v>0</v>
      </c>
    </row>
    <row r="818" spans="1:7" s="8" customFormat="1" ht="140.25">
      <c r="A818" s="136">
        <v>3</v>
      </c>
      <c r="B818" s="194" t="s">
        <v>231</v>
      </c>
      <c r="C818" s="1124"/>
      <c r="D818" s="262" t="s">
        <v>11</v>
      </c>
      <c r="E818" s="223">
        <v>318.07600000000002</v>
      </c>
      <c r="F818" s="308">
        <v>0</v>
      </c>
      <c r="G818" s="225">
        <f t="shared" si="16"/>
        <v>0</v>
      </c>
    </row>
    <row r="819" spans="1:7" s="8" customFormat="1">
      <c r="A819" s="136" t="s">
        <v>431</v>
      </c>
      <c r="B819" s="194"/>
      <c r="C819" s="1124"/>
      <c r="D819" s="262"/>
      <c r="E819" s="223"/>
      <c r="F819" s="308">
        <v>0</v>
      </c>
      <c r="G819" s="225">
        <f t="shared" si="16"/>
        <v>0</v>
      </c>
    </row>
    <row r="820" spans="1:7" ht="38.25">
      <c r="A820" s="136">
        <v>4</v>
      </c>
      <c r="B820" s="194" t="s">
        <v>280</v>
      </c>
      <c r="C820" s="1124"/>
      <c r="D820" s="159" t="s">
        <v>13</v>
      </c>
      <c r="E820" s="255">
        <v>304.06024090000005</v>
      </c>
      <c r="F820" s="308">
        <v>0</v>
      </c>
      <c r="G820" s="225">
        <f t="shared" si="16"/>
        <v>0</v>
      </c>
    </row>
    <row r="821" spans="1:7" s="5" customFormat="1">
      <c r="A821" s="136" t="s">
        <v>431</v>
      </c>
      <c r="B821" s="141"/>
      <c r="C821" s="1093"/>
      <c r="D821" s="153"/>
      <c r="E821" s="223"/>
      <c r="F821" s="308">
        <v>0</v>
      </c>
      <c r="G821" s="225">
        <f t="shared" si="16"/>
        <v>0</v>
      </c>
    </row>
    <row r="822" spans="1:7" s="5" customFormat="1" ht="51">
      <c r="A822" s="136">
        <v>5</v>
      </c>
      <c r="B822" s="141" t="s">
        <v>213</v>
      </c>
      <c r="C822" s="1093"/>
      <c r="D822" s="262" t="s">
        <v>11</v>
      </c>
      <c r="E822" s="223">
        <v>356.37428037880005</v>
      </c>
      <c r="F822" s="308">
        <v>0</v>
      </c>
      <c r="G822" s="225">
        <f t="shared" si="16"/>
        <v>0</v>
      </c>
    </row>
    <row r="823" spans="1:7" s="5" customFormat="1">
      <c r="A823" s="136" t="s">
        <v>431</v>
      </c>
      <c r="B823" s="141"/>
      <c r="C823" s="1093"/>
      <c r="D823" s="262"/>
      <c r="E823" s="223"/>
      <c r="F823" s="308">
        <v>0</v>
      </c>
      <c r="G823" s="225">
        <f t="shared" si="16"/>
        <v>0</v>
      </c>
    </row>
    <row r="824" spans="1:7" s="5" customFormat="1" ht="63.75">
      <c r="A824" s="136">
        <v>6</v>
      </c>
      <c r="B824" s="141" t="s">
        <v>219</v>
      </c>
      <c r="C824" s="1093"/>
      <c r="D824" s="262" t="s">
        <v>11</v>
      </c>
      <c r="E824" s="223">
        <v>15.06</v>
      </c>
      <c r="F824" s="308">
        <v>0</v>
      </c>
      <c r="G824" s="225">
        <f t="shared" si="16"/>
        <v>0</v>
      </c>
    </row>
    <row r="825" spans="1:7" s="5" customFormat="1">
      <c r="A825" s="136" t="s">
        <v>431</v>
      </c>
      <c r="B825" s="141"/>
      <c r="C825" s="1093"/>
      <c r="D825" s="262"/>
      <c r="E825" s="223"/>
      <c r="F825" s="308">
        <v>0</v>
      </c>
      <c r="G825" s="225">
        <f t="shared" si="16"/>
        <v>0</v>
      </c>
    </row>
    <row r="826" spans="1:7" s="5" customFormat="1" ht="51">
      <c r="A826" s="136">
        <v>7</v>
      </c>
      <c r="B826" s="141" t="s">
        <v>214</v>
      </c>
      <c r="C826" s="1093"/>
      <c r="D826" s="159"/>
      <c r="E826" s="223"/>
      <c r="F826" s="308">
        <v>0</v>
      </c>
      <c r="G826" s="225">
        <f t="shared" si="16"/>
        <v>0</v>
      </c>
    </row>
    <row r="827" spans="1:7" s="5" customFormat="1" ht="14.25">
      <c r="A827" s="136" t="s">
        <v>431</v>
      </c>
      <c r="B827" s="141" t="s">
        <v>216</v>
      </c>
      <c r="C827" s="1093"/>
      <c r="D827" s="159" t="s">
        <v>13</v>
      </c>
      <c r="E827" s="223">
        <v>35.15</v>
      </c>
      <c r="F827" s="308">
        <v>0</v>
      </c>
      <c r="G827" s="225">
        <f t="shared" si="16"/>
        <v>0</v>
      </c>
    </row>
    <row r="828" spans="1:7" s="5" customFormat="1" ht="14.25">
      <c r="A828" s="136" t="s">
        <v>431</v>
      </c>
      <c r="B828" s="141" t="s">
        <v>218</v>
      </c>
      <c r="C828" s="1093"/>
      <c r="D828" s="159" t="s">
        <v>13</v>
      </c>
      <c r="E828" s="223">
        <v>93.6</v>
      </c>
      <c r="F828" s="308">
        <v>0</v>
      </c>
      <c r="G828" s="225">
        <f t="shared" si="16"/>
        <v>0</v>
      </c>
    </row>
    <row r="829" spans="1:7" s="5" customFormat="1">
      <c r="A829" s="136" t="s">
        <v>431</v>
      </c>
      <c r="B829" s="141"/>
      <c r="C829" s="1093"/>
      <c r="D829" s="159"/>
      <c r="E829" s="223"/>
      <c r="F829" s="308">
        <v>0</v>
      </c>
      <c r="G829" s="225">
        <f t="shared" si="16"/>
        <v>0</v>
      </c>
    </row>
    <row r="830" spans="1:7" s="5" customFormat="1" ht="140.25">
      <c r="A830" s="136">
        <v>8</v>
      </c>
      <c r="B830" s="194" t="s">
        <v>402</v>
      </c>
      <c r="C830" s="1124"/>
      <c r="D830" s="159"/>
      <c r="E830" s="223"/>
      <c r="F830" s="308">
        <v>0</v>
      </c>
      <c r="G830" s="225">
        <f t="shared" si="16"/>
        <v>0</v>
      </c>
    </row>
    <row r="831" spans="1:7" s="5" customFormat="1" ht="14.25">
      <c r="A831" s="136" t="s">
        <v>431</v>
      </c>
      <c r="B831" s="141" t="s">
        <v>215</v>
      </c>
      <c r="C831" s="1093"/>
      <c r="D831" s="159" t="s">
        <v>13</v>
      </c>
      <c r="E831" s="223">
        <v>66.150000000000006</v>
      </c>
      <c r="F831" s="308">
        <v>0</v>
      </c>
      <c r="G831" s="225">
        <f t="shared" si="16"/>
        <v>0</v>
      </c>
    </row>
    <row r="832" spans="1:7" s="5" customFormat="1" ht="14.25">
      <c r="A832" s="136" t="s">
        <v>431</v>
      </c>
      <c r="B832" s="141" t="s">
        <v>217</v>
      </c>
      <c r="C832" s="1093"/>
      <c r="D832" s="159" t="s">
        <v>13</v>
      </c>
      <c r="E832" s="223">
        <v>48</v>
      </c>
      <c r="F832" s="308">
        <v>0</v>
      </c>
      <c r="G832" s="225">
        <f t="shared" si="16"/>
        <v>0</v>
      </c>
    </row>
    <row r="833" spans="1:7" s="5" customFormat="1">
      <c r="A833" s="136" t="s">
        <v>431</v>
      </c>
      <c r="B833" s="141"/>
      <c r="C833" s="1093"/>
      <c r="D833" s="159"/>
      <c r="E833" s="223"/>
      <c r="F833" s="308">
        <v>0</v>
      </c>
      <c r="G833" s="225">
        <f t="shared" si="16"/>
        <v>0</v>
      </c>
    </row>
    <row r="834" spans="1:7" s="5" customFormat="1" ht="63.75">
      <c r="A834" s="136">
        <v>9</v>
      </c>
      <c r="B834" s="141" t="s">
        <v>243</v>
      </c>
      <c r="C834" s="1093"/>
      <c r="D834" s="159"/>
      <c r="E834" s="223"/>
      <c r="F834" s="308">
        <v>0</v>
      </c>
      <c r="G834" s="225">
        <f t="shared" si="16"/>
        <v>0</v>
      </c>
    </row>
    <row r="835" spans="1:7" s="5" customFormat="1" ht="14.25">
      <c r="A835" s="136" t="s">
        <v>431</v>
      </c>
      <c r="B835" s="141" t="s">
        <v>415</v>
      </c>
      <c r="C835" s="1093"/>
      <c r="D835" s="159" t="s">
        <v>13</v>
      </c>
      <c r="E835" s="223">
        <v>21.75</v>
      </c>
      <c r="F835" s="308">
        <v>0</v>
      </c>
      <c r="G835" s="225">
        <f t="shared" si="16"/>
        <v>0</v>
      </c>
    </row>
    <row r="836" spans="1:7" s="5" customFormat="1">
      <c r="A836" s="136" t="s">
        <v>431</v>
      </c>
      <c r="B836" s="141" t="s">
        <v>244</v>
      </c>
      <c r="C836" s="1093"/>
      <c r="D836" s="159" t="s">
        <v>2</v>
      </c>
      <c r="E836" s="223">
        <v>1</v>
      </c>
      <c r="F836" s="308">
        <v>0</v>
      </c>
      <c r="G836" s="225">
        <f t="shared" si="16"/>
        <v>0</v>
      </c>
    </row>
    <row r="837" spans="1:7" s="5" customFormat="1" ht="25.5">
      <c r="A837" s="136" t="s">
        <v>431</v>
      </c>
      <c r="B837" s="141" t="s">
        <v>245</v>
      </c>
      <c r="C837" s="1093"/>
      <c r="D837" s="159" t="s">
        <v>13</v>
      </c>
      <c r="E837" s="223">
        <v>12.75</v>
      </c>
      <c r="F837" s="308">
        <v>0</v>
      </c>
      <c r="G837" s="225">
        <f t="shared" si="16"/>
        <v>0</v>
      </c>
    </row>
    <row r="838" spans="1:7" s="5" customFormat="1">
      <c r="A838" s="136" t="s">
        <v>431</v>
      </c>
      <c r="B838" s="151"/>
      <c r="C838" s="1098"/>
      <c r="D838" s="159"/>
      <c r="E838" s="226"/>
      <c r="F838" s="308">
        <v>0</v>
      </c>
      <c r="G838" s="225">
        <f t="shared" si="16"/>
        <v>0</v>
      </c>
    </row>
    <row r="839" spans="1:7" ht="13.5" thickBot="1">
      <c r="A839" s="183">
        <v>876</v>
      </c>
      <c r="B839" s="147" t="s">
        <v>601</v>
      </c>
      <c r="C839" s="1094"/>
      <c r="D839" s="161"/>
      <c r="E839" s="250"/>
      <c r="F839" s="161"/>
      <c r="G839" s="251">
        <f>SUM(G810:G838)</f>
        <v>0</v>
      </c>
    </row>
    <row r="840" spans="1:7" s="8" customFormat="1" ht="13.5" thickTop="1">
      <c r="A840" s="184"/>
      <c r="B840" s="151"/>
      <c r="C840" s="1098"/>
      <c r="D840" s="159"/>
      <c r="E840" s="226"/>
      <c r="F840" s="308">
        <v>0</v>
      </c>
      <c r="G840" s="252"/>
    </row>
    <row r="841" spans="1:7" s="8" customFormat="1">
      <c r="A841" s="185" t="s">
        <v>426</v>
      </c>
      <c r="B841" s="156" t="s">
        <v>65</v>
      </c>
      <c r="C841" s="1101"/>
      <c r="D841" s="157"/>
      <c r="E841" s="253"/>
      <c r="F841" s="157"/>
      <c r="G841" s="254"/>
    </row>
    <row r="842" spans="1:7" s="5" customFormat="1">
      <c r="A842" s="136" t="s">
        <v>431</v>
      </c>
      <c r="B842" s="151"/>
      <c r="C842" s="1098"/>
      <c r="D842" s="153"/>
      <c r="E842" s="258"/>
      <c r="F842" s="308">
        <v>0</v>
      </c>
      <c r="G842" s="225">
        <f t="shared" ref="G842:G866" si="17">E842*F842</f>
        <v>0</v>
      </c>
    </row>
    <row r="843" spans="1:7" s="5" customFormat="1">
      <c r="A843" s="136" t="s">
        <v>431</v>
      </c>
      <c r="B843" s="164" t="s">
        <v>31</v>
      </c>
      <c r="C843" s="1102"/>
      <c r="D843" s="153"/>
      <c r="E843" s="258"/>
      <c r="F843" s="308">
        <v>0</v>
      </c>
      <c r="G843" s="225">
        <f t="shared" si="17"/>
        <v>0</v>
      </c>
    </row>
    <row r="844" spans="1:7" s="5" customFormat="1" ht="76.5">
      <c r="A844" s="136" t="s">
        <v>431</v>
      </c>
      <c r="B844" s="194" t="s">
        <v>96</v>
      </c>
      <c r="C844" s="1124"/>
      <c r="D844" s="153"/>
      <c r="E844" s="258"/>
      <c r="F844" s="308">
        <v>0</v>
      </c>
      <c r="G844" s="225">
        <f t="shared" si="17"/>
        <v>0</v>
      </c>
    </row>
    <row r="845" spans="1:7" s="5" customFormat="1">
      <c r="A845" s="136" t="s">
        <v>431</v>
      </c>
      <c r="B845" s="151"/>
      <c r="C845" s="1098"/>
      <c r="D845" s="257"/>
      <c r="E845" s="256"/>
      <c r="F845" s="308">
        <v>0</v>
      </c>
      <c r="G845" s="225">
        <f t="shared" si="17"/>
        <v>0</v>
      </c>
    </row>
    <row r="846" spans="1:7" s="5" customFormat="1" ht="25.5">
      <c r="A846" s="136" t="s">
        <v>431</v>
      </c>
      <c r="B846" s="195" t="s">
        <v>97</v>
      </c>
      <c r="C846" s="1125"/>
      <c r="D846" s="257"/>
      <c r="E846" s="256"/>
      <c r="F846" s="308">
        <v>0</v>
      </c>
      <c r="G846" s="225">
        <f t="shared" si="17"/>
        <v>0</v>
      </c>
    </row>
    <row r="847" spans="1:7" s="5" customFormat="1">
      <c r="A847" s="136" t="s">
        <v>431</v>
      </c>
      <c r="B847" s="194"/>
      <c r="C847" s="1124"/>
      <c r="D847" s="262"/>
      <c r="E847" s="255"/>
      <c r="F847" s="308">
        <v>0</v>
      </c>
      <c r="G847" s="225">
        <f t="shared" si="17"/>
        <v>0</v>
      </c>
    </row>
    <row r="848" spans="1:7" s="5" customFormat="1" ht="165.75">
      <c r="A848" s="136">
        <v>1</v>
      </c>
      <c r="B848" s="194" t="s">
        <v>414</v>
      </c>
      <c r="C848" s="1124"/>
      <c r="D848" s="262" t="s">
        <v>11</v>
      </c>
      <c r="E848" s="255">
        <v>1915.9839231232006</v>
      </c>
      <c r="F848" s="308">
        <v>0</v>
      </c>
      <c r="G848" s="225">
        <f t="shared" si="17"/>
        <v>0</v>
      </c>
    </row>
    <row r="849" spans="1:7" s="5" customFormat="1">
      <c r="A849" s="136" t="s">
        <v>431</v>
      </c>
      <c r="B849" s="194"/>
      <c r="C849" s="1124"/>
      <c r="D849" s="262"/>
      <c r="E849" s="255"/>
      <c r="F849" s="308">
        <v>0</v>
      </c>
      <c r="G849" s="225">
        <f t="shared" si="17"/>
        <v>0</v>
      </c>
    </row>
    <row r="850" spans="1:7" s="5" customFormat="1" ht="127.5">
      <c r="A850" s="136">
        <v>2</v>
      </c>
      <c r="B850" s="194" t="s">
        <v>281</v>
      </c>
      <c r="C850" s="1124"/>
      <c r="D850" s="262" t="s">
        <v>11</v>
      </c>
      <c r="E850" s="255">
        <v>120.46</v>
      </c>
      <c r="F850" s="308">
        <v>0</v>
      </c>
      <c r="G850" s="225">
        <f t="shared" si="17"/>
        <v>0</v>
      </c>
    </row>
    <row r="851" spans="1:7" s="5" customFormat="1">
      <c r="A851" s="136" t="s">
        <v>431</v>
      </c>
      <c r="B851" s="194"/>
      <c r="C851" s="1124"/>
      <c r="D851" s="262"/>
      <c r="E851" s="255"/>
      <c r="F851" s="308">
        <v>0</v>
      </c>
      <c r="G851" s="225">
        <f t="shared" si="17"/>
        <v>0</v>
      </c>
    </row>
    <row r="852" spans="1:7" s="5" customFormat="1" ht="76.5">
      <c r="A852" s="136">
        <v>3</v>
      </c>
      <c r="B852" s="194" t="s">
        <v>282</v>
      </c>
      <c r="C852" s="1124"/>
      <c r="D852" s="262" t="s">
        <v>11</v>
      </c>
      <c r="E852" s="255">
        <v>138.95000000000002</v>
      </c>
      <c r="F852" s="308">
        <v>0</v>
      </c>
      <c r="G852" s="225">
        <f t="shared" si="17"/>
        <v>0</v>
      </c>
    </row>
    <row r="853" spans="1:7" s="5" customFormat="1">
      <c r="A853" s="136" t="s">
        <v>431</v>
      </c>
      <c r="B853" s="194"/>
      <c r="C853" s="1124"/>
      <c r="D853" s="262"/>
      <c r="E853" s="255"/>
      <c r="F853" s="308">
        <v>0</v>
      </c>
      <c r="G853" s="225">
        <f t="shared" si="17"/>
        <v>0</v>
      </c>
    </row>
    <row r="854" spans="1:7" s="5" customFormat="1">
      <c r="A854" s="136" t="s">
        <v>431</v>
      </c>
      <c r="B854" s="195" t="s">
        <v>196</v>
      </c>
      <c r="C854" s="1125"/>
      <c r="D854" s="262"/>
      <c r="E854" s="255"/>
      <c r="F854" s="308">
        <v>0</v>
      </c>
      <c r="G854" s="225">
        <f t="shared" si="17"/>
        <v>0</v>
      </c>
    </row>
    <row r="855" spans="1:7" s="5" customFormat="1" ht="178.5">
      <c r="A855" s="136">
        <v>4</v>
      </c>
      <c r="B855" s="194" t="s">
        <v>197</v>
      </c>
      <c r="C855" s="1124"/>
      <c r="D855" s="262" t="s">
        <v>11</v>
      </c>
      <c r="E855" s="255">
        <v>38.674000000000007</v>
      </c>
      <c r="F855" s="308">
        <v>0</v>
      </c>
      <c r="G855" s="225">
        <f t="shared" si="17"/>
        <v>0</v>
      </c>
    </row>
    <row r="856" spans="1:7" s="5" customFormat="1" ht="14.25">
      <c r="A856" s="136" t="s">
        <v>431</v>
      </c>
      <c r="B856" s="196"/>
      <c r="C856" s="1126"/>
      <c r="D856" s="262"/>
      <c r="E856" s="255"/>
      <c r="F856" s="308">
        <v>0</v>
      </c>
      <c r="G856" s="225">
        <f t="shared" si="17"/>
        <v>0</v>
      </c>
    </row>
    <row r="857" spans="1:7" s="5" customFormat="1">
      <c r="A857" s="136" t="s">
        <v>431</v>
      </c>
      <c r="B857" s="195" t="s">
        <v>262</v>
      </c>
      <c r="C857" s="1125"/>
      <c r="D857" s="262"/>
      <c r="E857" s="255"/>
      <c r="F857" s="308">
        <v>0</v>
      </c>
      <c r="G857" s="225">
        <f t="shared" si="17"/>
        <v>0</v>
      </c>
    </row>
    <row r="858" spans="1:7" s="5" customFormat="1" ht="38.25">
      <c r="A858" s="136">
        <v>5</v>
      </c>
      <c r="B858" s="194" t="s">
        <v>403</v>
      </c>
      <c r="C858" s="1124"/>
      <c r="D858" s="262" t="s">
        <v>11</v>
      </c>
      <c r="E858" s="255">
        <v>2075.1179231232009</v>
      </c>
      <c r="F858" s="308">
        <v>0</v>
      </c>
      <c r="G858" s="225">
        <f t="shared" si="17"/>
        <v>0</v>
      </c>
    </row>
    <row r="859" spans="1:7" s="5" customFormat="1">
      <c r="A859" s="136" t="s">
        <v>431</v>
      </c>
      <c r="B859" s="194"/>
      <c r="C859" s="1124"/>
      <c r="D859" s="262"/>
      <c r="E859" s="255"/>
      <c r="F859" s="308">
        <v>0</v>
      </c>
      <c r="G859" s="225">
        <f t="shared" si="17"/>
        <v>0</v>
      </c>
    </row>
    <row r="860" spans="1:7" s="5" customFormat="1">
      <c r="A860" s="136" t="s">
        <v>431</v>
      </c>
      <c r="B860" s="195" t="s">
        <v>39</v>
      </c>
      <c r="C860" s="1125"/>
      <c r="D860" s="262"/>
      <c r="E860" s="255"/>
      <c r="F860" s="308">
        <v>0</v>
      </c>
      <c r="G860" s="225">
        <f t="shared" si="17"/>
        <v>0</v>
      </c>
    </row>
    <row r="861" spans="1:7" s="5" customFormat="1" ht="89.25">
      <c r="A861" s="136">
        <v>6</v>
      </c>
      <c r="B861" s="194" t="s">
        <v>49</v>
      </c>
      <c r="C861" s="1124"/>
      <c r="D861" s="262"/>
      <c r="E861" s="255"/>
      <c r="F861" s="308">
        <v>0</v>
      </c>
      <c r="G861" s="225">
        <f t="shared" si="17"/>
        <v>0</v>
      </c>
    </row>
    <row r="862" spans="1:7" s="5" customFormat="1">
      <c r="A862" s="165" t="s">
        <v>136</v>
      </c>
      <c r="B862" s="194" t="s">
        <v>260</v>
      </c>
      <c r="C862" s="1124"/>
      <c r="D862" s="262" t="s">
        <v>2</v>
      </c>
      <c r="E862" s="255">
        <v>1</v>
      </c>
      <c r="F862" s="308">
        <v>0</v>
      </c>
      <c r="G862" s="225">
        <f t="shared" si="17"/>
        <v>0</v>
      </c>
    </row>
    <row r="863" spans="1:7" s="5" customFormat="1">
      <c r="A863" s="136" t="s">
        <v>431</v>
      </c>
      <c r="B863" s="197"/>
      <c r="C863" s="1127"/>
      <c r="D863" s="262"/>
      <c r="E863" s="255"/>
      <c r="F863" s="308">
        <v>0</v>
      </c>
      <c r="G863" s="225">
        <f t="shared" si="17"/>
        <v>0</v>
      </c>
    </row>
    <row r="864" spans="1:7" s="5" customFormat="1" ht="76.5">
      <c r="A864" s="136">
        <v>7</v>
      </c>
      <c r="B864" s="194" t="s">
        <v>50</v>
      </c>
      <c r="C864" s="1124"/>
      <c r="D864" s="262"/>
      <c r="E864" s="255"/>
      <c r="F864" s="308">
        <v>0</v>
      </c>
      <c r="G864" s="225">
        <f t="shared" si="17"/>
        <v>0</v>
      </c>
    </row>
    <row r="865" spans="1:7" s="5" customFormat="1">
      <c r="A865" s="165" t="s">
        <v>136</v>
      </c>
      <c r="B865" s="194" t="s">
        <v>260</v>
      </c>
      <c r="C865" s="1124"/>
      <c r="D865" s="262" t="s">
        <v>2</v>
      </c>
      <c r="E865" s="255">
        <v>1</v>
      </c>
      <c r="F865" s="308">
        <v>0</v>
      </c>
      <c r="G865" s="225">
        <f t="shared" si="17"/>
        <v>0</v>
      </c>
    </row>
    <row r="866" spans="1:7" s="5" customFormat="1">
      <c r="A866" s="136" t="s">
        <v>431</v>
      </c>
      <c r="B866" s="194"/>
      <c r="C866" s="194"/>
      <c r="D866" s="262"/>
      <c r="E866" s="255"/>
      <c r="F866" s="308">
        <v>0</v>
      </c>
      <c r="G866" s="225">
        <f t="shared" si="17"/>
        <v>0</v>
      </c>
    </row>
    <row r="867" spans="1:7" s="5" customFormat="1" ht="13.5" thickBot="1">
      <c r="A867" s="183">
        <v>907</v>
      </c>
      <c r="B867" s="147" t="s">
        <v>602</v>
      </c>
      <c r="C867" s="147"/>
      <c r="D867" s="161"/>
      <c r="E867" s="250"/>
      <c r="F867" s="161"/>
      <c r="G867" s="251">
        <f>SUM(G842:G866)</f>
        <v>0</v>
      </c>
    </row>
    <row r="868" spans="1:7" s="5" customFormat="1" ht="13.5" thickTop="1">
      <c r="A868" s="184"/>
      <c r="B868" s="151"/>
      <c r="C868" s="151"/>
      <c r="D868" s="257"/>
      <c r="E868" s="256"/>
      <c r="F868" s="308">
        <v>0</v>
      </c>
      <c r="G868" s="264"/>
    </row>
    <row r="869" spans="1:7" s="5" customFormat="1">
      <c r="A869" s="185" t="s">
        <v>427</v>
      </c>
      <c r="B869" s="156" t="s">
        <v>21</v>
      </c>
      <c r="C869" s="156"/>
      <c r="D869" s="157"/>
      <c r="E869" s="253"/>
      <c r="F869" s="157"/>
      <c r="G869" s="254"/>
    </row>
    <row r="870" spans="1:7" s="5" customFormat="1">
      <c r="A870" s="136" t="s">
        <v>431</v>
      </c>
      <c r="B870" s="151"/>
      <c r="C870" s="151"/>
      <c r="D870" s="153"/>
      <c r="E870" s="258"/>
      <c r="F870" s="308">
        <v>0</v>
      </c>
      <c r="G870" s="225">
        <f t="shared" ref="G870:G888" si="18">E870*F870</f>
        <v>0</v>
      </c>
    </row>
    <row r="871" spans="1:7" s="5" customFormat="1">
      <c r="A871" s="136" t="s">
        <v>431</v>
      </c>
      <c r="B871" s="164" t="s">
        <v>31</v>
      </c>
      <c r="C871" s="1102"/>
      <c r="D871" s="153"/>
      <c r="E871" s="258"/>
      <c r="F871" s="308">
        <v>0</v>
      </c>
      <c r="G871" s="225">
        <f t="shared" si="18"/>
        <v>0</v>
      </c>
    </row>
    <row r="872" spans="1:7" s="5" customFormat="1" ht="178.5">
      <c r="A872" s="136" t="s">
        <v>431</v>
      </c>
      <c r="B872" s="164" t="s">
        <v>3550</v>
      </c>
      <c r="C872" s="1102"/>
      <c r="D872" s="153"/>
      <c r="E872" s="258"/>
      <c r="F872" s="308">
        <v>0</v>
      </c>
      <c r="G872" s="225">
        <f t="shared" si="18"/>
        <v>0</v>
      </c>
    </row>
    <row r="873" spans="1:7" s="5" customFormat="1">
      <c r="A873" s="136" t="s">
        <v>431</v>
      </c>
      <c r="B873" s="151"/>
      <c r="C873" s="1098"/>
      <c r="D873" s="153"/>
      <c r="E873" s="258"/>
      <c r="F873" s="308">
        <v>0</v>
      </c>
      <c r="G873" s="225">
        <f t="shared" si="18"/>
        <v>0</v>
      </c>
    </row>
    <row r="874" spans="1:7" s="8" customFormat="1">
      <c r="A874" s="136" t="s">
        <v>431</v>
      </c>
      <c r="B874" s="195" t="s">
        <v>92</v>
      </c>
      <c r="C874" s="1125"/>
      <c r="D874" s="257"/>
      <c r="E874" s="256"/>
      <c r="F874" s="308">
        <v>0</v>
      </c>
      <c r="G874" s="225">
        <f t="shared" si="18"/>
        <v>0</v>
      </c>
    </row>
    <row r="875" spans="1:7" s="8" customFormat="1" ht="63.75">
      <c r="A875" s="136">
        <v>1</v>
      </c>
      <c r="B875" s="136" t="s">
        <v>222</v>
      </c>
      <c r="C875" s="1100"/>
      <c r="D875" s="262" t="s">
        <v>11</v>
      </c>
      <c r="E875" s="255">
        <v>2667.4325684899991</v>
      </c>
      <c r="F875" s="308">
        <v>0</v>
      </c>
      <c r="G875" s="225">
        <f t="shared" si="18"/>
        <v>0</v>
      </c>
    </row>
    <row r="876" spans="1:7" s="8" customFormat="1">
      <c r="A876" s="136" t="s">
        <v>431</v>
      </c>
      <c r="B876" s="136"/>
      <c r="C876" s="1100"/>
      <c r="D876" s="262"/>
      <c r="E876" s="255"/>
      <c r="F876" s="308">
        <v>0</v>
      </c>
      <c r="G876" s="225">
        <f t="shared" si="18"/>
        <v>0</v>
      </c>
    </row>
    <row r="877" spans="1:7" s="5" customFormat="1" ht="63.75">
      <c r="A877" s="136">
        <v>2</v>
      </c>
      <c r="B877" s="136" t="s">
        <v>220</v>
      </c>
      <c r="C877" s="1100"/>
      <c r="D877" s="262" t="s">
        <v>11</v>
      </c>
      <c r="E877" s="255">
        <v>6169.8124970299996</v>
      </c>
      <c r="F877" s="308">
        <v>0</v>
      </c>
      <c r="G877" s="225">
        <f t="shared" si="18"/>
        <v>0</v>
      </c>
    </row>
    <row r="878" spans="1:7" s="5" customFormat="1">
      <c r="A878" s="136" t="s">
        <v>431</v>
      </c>
      <c r="B878" s="136"/>
      <c r="C878" s="1100"/>
      <c r="D878" s="262"/>
      <c r="E878" s="255"/>
      <c r="F878" s="308">
        <v>0</v>
      </c>
      <c r="G878" s="225">
        <f t="shared" si="18"/>
        <v>0</v>
      </c>
    </row>
    <row r="879" spans="1:7" s="5" customFormat="1" ht="63.75">
      <c r="A879" s="136">
        <v>3</v>
      </c>
      <c r="B879" s="136" t="s">
        <v>223</v>
      </c>
      <c r="C879" s="1100"/>
      <c r="D879" s="262" t="s">
        <v>11</v>
      </c>
      <c r="E879" s="255">
        <v>458.33241722999992</v>
      </c>
      <c r="F879" s="308">
        <v>0</v>
      </c>
      <c r="G879" s="225">
        <f t="shared" si="18"/>
        <v>0</v>
      </c>
    </row>
    <row r="880" spans="1:7" s="5" customFormat="1">
      <c r="A880" s="136" t="s">
        <v>431</v>
      </c>
      <c r="B880" s="136"/>
      <c r="C880" s="1100"/>
      <c r="D880" s="262"/>
      <c r="E880" s="255"/>
      <c r="F880" s="308">
        <v>0</v>
      </c>
      <c r="G880" s="225">
        <f t="shared" si="18"/>
        <v>0</v>
      </c>
    </row>
    <row r="881" spans="1:7" s="5" customFormat="1" ht="51">
      <c r="A881" s="136">
        <v>4</v>
      </c>
      <c r="B881" s="136" t="s">
        <v>236</v>
      </c>
      <c r="C881" s="1100"/>
      <c r="D881" s="262" t="s">
        <v>11</v>
      </c>
      <c r="E881" s="255">
        <v>503.98184000370003</v>
      </c>
      <c r="F881" s="308">
        <v>0</v>
      </c>
      <c r="G881" s="225">
        <f t="shared" si="18"/>
        <v>0</v>
      </c>
    </row>
    <row r="882" spans="1:7" s="5" customFormat="1">
      <c r="A882" s="136" t="s">
        <v>431</v>
      </c>
      <c r="B882" s="136"/>
      <c r="C882" s="1100"/>
      <c r="D882" s="262"/>
      <c r="E882" s="255"/>
      <c r="F882" s="308">
        <v>0</v>
      </c>
      <c r="G882" s="225">
        <f t="shared" si="18"/>
        <v>0</v>
      </c>
    </row>
    <row r="883" spans="1:7" s="5" customFormat="1" ht="63.75">
      <c r="A883" s="136">
        <v>5</v>
      </c>
      <c r="B883" s="136" t="s">
        <v>237</v>
      </c>
      <c r="C883" s="1100"/>
      <c r="D883" s="262" t="s">
        <v>11</v>
      </c>
      <c r="E883" s="255">
        <v>599.78022219511308</v>
      </c>
      <c r="F883" s="308">
        <v>0</v>
      </c>
      <c r="G883" s="225">
        <f t="shared" si="18"/>
        <v>0</v>
      </c>
    </row>
    <row r="884" spans="1:7" s="5" customFormat="1">
      <c r="A884" s="136"/>
      <c r="B884" s="136"/>
      <c r="C884" s="1100"/>
      <c r="D884" s="262"/>
      <c r="E884" s="255"/>
      <c r="F884" s="308">
        <v>0</v>
      </c>
      <c r="G884" s="225">
        <f t="shared" si="18"/>
        <v>0</v>
      </c>
    </row>
    <row r="885" spans="1:7" s="5" customFormat="1" ht="51">
      <c r="A885" s="136">
        <v>5</v>
      </c>
      <c r="B885" s="136" t="s">
        <v>224</v>
      </c>
      <c r="C885" s="1100"/>
      <c r="D885" s="262" t="s">
        <v>11</v>
      </c>
      <c r="E885" s="255">
        <v>251.35826114000002</v>
      </c>
      <c r="F885" s="308">
        <v>0</v>
      </c>
      <c r="G885" s="225">
        <f t="shared" si="18"/>
        <v>0</v>
      </c>
    </row>
    <row r="886" spans="1:7" s="5" customFormat="1">
      <c r="A886" s="136" t="s">
        <v>431</v>
      </c>
      <c r="B886" s="136"/>
      <c r="C886" s="1100"/>
      <c r="D886" s="262"/>
      <c r="E886" s="255"/>
      <c r="F886" s="308">
        <v>0</v>
      </c>
      <c r="G886" s="225">
        <f t="shared" si="18"/>
        <v>0</v>
      </c>
    </row>
    <row r="887" spans="1:7" s="5" customFormat="1" ht="51">
      <c r="A887" s="136">
        <v>6</v>
      </c>
      <c r="B887" s="136" t="s">
        <v>38</v>
      </c>
      <c r="C887" s="1100"/>
      <c r="D887" s="262" t="s">
        <v>11</v>
      </c>
      <c r="E887" s="255">
        <v>137.96250000000001</v>
      </c>
      <c r="F887" s="308">
        <v>0</v>
      </c>
      <c r="G887" s="225">
        <f t="shared" si="18"/>
        <v>0</v>
      </c>
    </row>
    <row r="888" spans="1:7" s="5" customFormat="1">
      <c r="A888" s="136" t="s">
        <v>431</v>
      </c>
      <c r="B888" s="136"/>
      <c r="C888" s="136"/>
      <c r="D888" s="159"/>
      <c r="E888" s="255"/>
      <c r="F888" s="308">
        <v>0</v>
      </c>
      <c r="G888" s="225">
        <f t="shared" si="18"/>
        <v>0</v>
      </c>
    </row>
    <row r="889" spans="1:7" s="5" customFormat="1" ht="13.5" thickBot="1">
      <c r="A889" s="183">
        <v>930</v>
      </c>
      <c r="B889" s="147" t="s">
        <v>603</v>
      </c>
      <c r="C889" s="147"/>
      <c r="D889" s="161"/>
      <c r="E889" s="250"/>
      <c r="F889" s="161"/>
      <c r="G889" s="251">
        <f>SUM(G870:G888)</f>
        <v>0</v>
      </c>
    </row>
    <row r="890" spans="1:7" s="5" customFormat="1" ht="13.5" thickTop="1">
      <c r="A890" s="184"/>
      <c r="B890" s="151"/>
      <c r="C890" s="151"/>
      <c r="D890" s="257"/>
      <c r="E890" s="256"/>
      <c r="F890" s="308">
        <v>0</v>
      </c>
      <c r="G890" s="225"/>
    </row>
    <row r="891" spans="1:7" s="5" customFormat="1">
      <c r="A891" s="185" t="s">
        <v>428</v>
      </c>
      <c r="B891" s="156" t="s">
        <v>17</v>
      </c>
      <c r="C891" s="156"/>
      <c r="D891" s="157"/>
      <c r="E891" s="253"/>
      <c r="F891" s="157"/>
      <c r="G891" s="254"/>
    </row>
    <row r="892" spans="1:7" s="5" customFormat="1">
      <c r="A892" s="136" t="s">
        <v>431</v>
      </c>
      <c r="B892" s="151"/>
      <c r="C892" s="151"/>
      <c r="D892" s="153"/>
      <c r="E892" s="258"/>
      <c r="F892" s="308">
        <v>0</v>
      </c>
      <c r="G892" s="225">
        <f t="shared" ref="G892:G924" si="19">E892*F892</f>
        <v>0</v>
      </c>
    </row>
    <row r="893" spans="1:7" s="5" customFormat="1">
      <c r="A893" s="136" t="s">
        <v>431</v>
      </c>
      <c r="B893" s="164" t="s">
        <v>31</v>
      </c>
      <c r="C893" s="1102"/>
      <c r="D893" s="153"/>
      <c r="E893" s="258"/>
      <c r="F893" s="308">
        <v>0</v>
      </c>
      <c r="G893" s="225">
        <f t="shared" si="19"/>
        <v>0</v>
      </c>
    </row>
    <row r="894" spans="1:7" s="5" customFormat="1" ht="293.25">
      <c r="A894" s="136" t="s">
        <v>431</v>
      </c>
      <c r="B894" s="164" t="s">
        <v>93</v>
      </c>
      <c r="C894" s="1102"/>
      <c r="D894" s="153"/>
      <c r="E894" s="258"/>
      <c r="F894" s="308">
        <v>0</v>
      </c>
      <c r="G894" s="225">
        <f t="shared" si="19"/>
        <v>0</v>
      </c>
    </row>
    <row r="895" spans="1:7" s="5" customFormat="1">
      <c r="A895" s="136" t="s">
        <v>431</v>
      </c>
      <c r="B895" s="151"/>
      <c r="C895" s="1098"/>
      <c r="D895" s="257"/>
      <c r="E895" s="256"/>
      <c r="F895" s="308">
        <v>0</v>
      </c>
      <c r="G895" s="225">
        <f t="shared" si="19"/>
        <v>0</v>
      </c>
    </row>
    <row r="896" spans="1:7" s="5" customFormat="1" ht="204">
      <c r="A896" s="136">
        <v>1</v>
      </c>
      <c r="B896" s="141" t="s">
        <v>3545</v>
      </c>
      <c r="C896" s="1093"/>
      <c r="D896" s="262" t="s">
        <v>11</v>
      </c>
      <c r="E896" s="333">
        <v>1456.8152000000002</v>
      </c>
      <c r="F896" s="308">
        <v>0</v>
      </c>
      <c r="G896" s="225">
        <f t="shared" si="19"/>
        <v>0</v>
      </c>
    </row>
    <row r="897" spans="1:7" s="5" customFormat="1">
      <c r="A897" s="136"/>
      <c r="B897" s="141"/>
      <c r="C897" s="1093"/>
      <c r="D897" s="262"/>
      <c r="E897" s="333"/>
      <c r="F897" s="308">
        <v>0</v>
      </c>
      <c r="G897" s="225">
        <f t="shared" si="19"/>
        <v>0</v>
      </c>
    </row>
    <row r="898" spans="1:7" s="5" customFormat="1" ht="204">
      <c r="A898" s="136">
        <v>2</v>
      </c>
      <c r="B898" s="141" t="s">
        <v>3541</v>
      </c>
      <c r="C898" s="1093"/>
      <c r="D898" s="262" t="s">
        <v>11</v>
      </c>
      <c r="E898" s="333">
        <v>165.25</v>
      </c>
      <c r="F898" s="308">
        <v>0</v>
      </c>
      <c r="G898" s="225">
        <f t="shared" si="19"/>
        <v>0</v>
      </c>
    </row>
    <row r="899" spans="1:7" s="5" customFormat="1">
      <c r="A899" s="136" t="s">
        <v>431</v>
      </c>
      <c r="B899" s="141"/>
      <c r="C899" s="1093"/>
      <c r="D899" s="265"/>
      <c r="E899" s="333"/>
      <c r="F899" s="308">
        <v>0</v>
      </c>
      <c r="G899" s="225">
        <f t="shared" si="19"/>
        <v>0</v>
      </c>
    </row>
    <row r="900" spans="1:7" ht="165.75">
      <c r="A900" s="136">
        <v>3</v>
      </c>
      <c r="B900" s="141" t="s">
        <v>248</v>
      </c>
      <c r="C900" s="1093"/>
      <c r="D900" s="262" t="s">
        <v>11</v>
      </c>
      <c r="E900" s="333">
        <v>407.99999999999994</v>
      </c>
      <c r="F900" s="308">
        <v>0</v>
      </c>
      <c r="G900" s="225">
        <f t="shared" si="19"/>
        <v>0</v>
      </c>
    </row>
    <row r="901" spans="1:7" s="8" customFormat="1">
      <c r="A901" s="136" t="s">
        <v>431</v>
      </c>
      <c r="B901" s="141"/>
      <c r="C901" s="1093"/>
      <c r="D901" s="265"/>
      <c r="E901" s="333"/>
      <c r="F901" s="308">
        <v>0</v>
      </c>
      <c r="G901" s="225">
        <f t="shared" si="19"/>
        <v>0</v>
      </c>
    </row>
    <row r="902" spans="1:7" s="5" customFormat="1" ht="63.75">
      <c r="A902" s="136">
        <v>4</v>
      </c>
      <c r="B902" s="141" t="s">
        <v>263</v>
      </c>
      <c r="C902" s="1093"/>
      <c r="D902" s="262" t="s">
        <v>11</v>
      </c>
      <c r="E902" s="333">
        <v>358.16600000000005</v>
      </c>
      <c r="F902" s="308">
        <v>0</v>
      </c>
      <c r="G902" s="225">
        <f t="shared" si="19"/>
        <v>0</v>
      </c>
    </row>
    <row r="903" spans="1:7" s="5" customFormat="1">
      <c r="A903" s="136" t="s">
        <v>431</v>
      </c>
      <c r="B903" s="141"/>
      <c r="C903" s="1093"/>
      <c r="D903" s="265"/>
      <c r="E903" s="333"/>
      <c r="F903" s="308">
        <v>0</v>
      </c>
      <c r="G903" s="225">
        <f t="shared" si="19"/>
        <v>0</v>
      </c>
    </row>
    <row r="904" spans="1:7" s="5" customFormat="1">
      <c r="A904" s="136" t="s">
        <v>431</v>
      </c>
      <c r="B904" s="141"/>
      <c r="C904" s="1093"/>
      <c r="D904" s="265"/>
      <c r="E904" s="333"/>
      <c r="F904" s="308">
        <v>0</v>
      </c>
      <c r="G904" s="225">
        <f t="shared" si="19"/>
        <v>0</v>
      </c>
    </row>
    <row r="905" spans="1:7" s="5" customFormat="1" ht="114.75">
      <c r="A905" s="136">
        <v>5</v>
      </c>
      <c r="B905" s="141" t="s">
        <v>283</v>
      </c>
      <c r="C905" s="1093"/>
      <c r="D905" s="143"/>
      <c r="E905" s="333"/>
      <c r="F905" s="308">
        <v>0</v>
      </c>
      <c r="G905" s="225">
        <f t="shared" si="19"/>
        <v>0</v>
      </c>
    </row>
    <row r="906" spans="1:7" s="5" customFormat="1" ht="14.25">
      <c r="A906" s="136" t="s">
        <v>431</v>
      </c>
      <c r="B906" s="141" t="s">
        <v>264</v>
      </c>
      <c r="C906" s="1093"/>
      <c r="D906" s="262" t="s">
        <v>11</v>
      </c>
      <c r="E906" s="333">
        <v>109.2025</v>
      </c>
      <c r="F906" s="308">
        <v>0</v>
      </c>
      <c r="G906" s="225">
        <f t="shared" si="19"/>
        <v>0</v>
      </c>
    </row>
    <row r="907" spans="1:7" s="5" customFormat="1" ht="14.25">
      <c r="A907" s="136" t="s">
        <v>431</v>
      </c>
      <c r="B907" s="141" t="s">
        <v>284</v>
      </c>
      <c r="C907" s="1093"/>
      <c r="D907" s="262" t="s">
        <v>11</v>
      </c>
      <c r="E907" s="333">
        <v>175.23</v>
      </c>
      <c r="F907" s="308">
        <v>0</v>
      </c>
      <c r="G907" s="225">
        <f t="shared" si="19"/>
        <v>0</v>
      </c>
    </row>
    <row r="908" spans="1:7" s="5" customFormat="1" ht="14.25">
      <c r="A908" s="136" t="s">
        <v>431</v>
      </c>
      <c r="B908" s="141" t="s">
        <v>249</v>
      </c>
      <c r="C908" s="1093"/>
      <c r="D908" s="262" t="s">
        <v>11</v>
      </c>
      <c r="E908" s="333">
        <v>532.91750000000002</v>
      </c>
      <c r="F908" s="308">
        <v>0</v>
      </c>
      <c r="G908" s="225">
        <f t="shared" si="19"/>
        <v>0</v>
      </c>
    </row>
    <row r="909" spans="1:7" s="5" customFormat="1">
      <c r="A909" s="136"/>
      <c r="B909" s="141"/>
      <c r="C909" s="1093"/>
      <c r="D909" s="262"/>
      <c r="E909" s="333"/>
      <c r="F909" s="308">
        <v>0</v>
      </c>
      <c r="G909" s="225">
        <f t="shared" si="19"/>
        <v>0</v>
      </c>
    </row>
    <row r="910" spans="1:7" s="5" customFormat="1" ht="76.5">
      <c r="A910" s="136">
        <v>6</v>
      </c>
      <c r="B910" s="141" t="s">
        <v>285</v>
      </c>
      <c r="C910" s="1093"/>
      <c r="D910" s="143"/>
      <c r="E910" s="333">
        <v>79.934999999999988</v>
      </c>
      <c r="F910" s="308">
        <v>0</v>
      </c>
      <c r="G910" s="225">
        <f t="shared" si="19"/>
        <v>0</v>
      </c>
    </row>
    <row r="911" spans="1:7" s="5" customFormat="1">
      <c r="A911" s="136"/>
      <c r="B911" s="141"/>
      <c r="C911" s="1093"/>
      <c r="D911" s="262"/>
      <c r="E911" s="333"/>
      <c r="F911" s="308">
        <v>0</v>
      </c>
      <c r="G911" s="225">
        <f t="shared" si="19"/>
        <v>0</v>
      </c>
    </row>
    <row r="912" spans="1:7" s="5" customFormat="1" ht="76.5">
      <c r="A912" s="136">
        <v>7</v>
      </c>
      <c r="B912" s="141" t="s">
        <v>387</v>
      </c>
      <c r="C912" s="1093"/>
      <c r="D912" s="262"/>
      <c r="E912" s="333"/>
      <c r="F912" s="308">
        <v>0</v>
      </c>
      <c r="G912" s="225">
        <f t="shared" si="19"/>
        <v>0</v>
      </c>
    </row>
    <row r="913" spans="1:7" s="5" customFormat="1" ht="25.5">
      <c r="A913" s="136" t="s">
        <v>431</v>
      </c>
      <c r="B913" s="141" t="s">
        <v>385</v>
      </c>
      <c r="C913" s="1093"/>
      <c r="D913" s="262" t="s">
        <v>2</v>
      </c>
      <c r="E913" s="333">
        <v>200</v>
      </c>
      <c r="F913" s="308">
        <v>0</v>
      </c>
      <c r="G913" s="225">
        <f t="shared" si="19"/>
        <v>0</v>
      </c>
    </row>
    <row r="914" spans="1:7" s="5" customFormat="1" ht="25.5">
      <c r="A914" s="136" t="s">
        <v>431</v>
      </c>
      <c r="B914" s="141" t="s">
        <v>386</v>
      </c>
      <c r="C914" s="1093"/>
      <c r="D914" s="159" t="s">
        <v>13</v>
      </c>
      <c r="E914" s="333">
        <v>289.82999999999993</v>
      </c>
      <c r="F914" s="308">
        <v>0</v>
      </c>
      <c r="G914" s="225">
        <f t="shared" si="19"/>
        <v>0</v>
      </c>
    </row>
    <row r="915" spans="1:7" s="5" customFormat="1">
      <c r="A915" s="136" t="s">
        <v>431</v>
      </c>
      <c r="B915" s="141"/>
      <c r="C915" s="1093"/>
      <c r="D915" s="262"/>
      <c r="E915" s="266"/>
      <c r="F915" s="308">
        <v>0</v>
      </c>
      <c r="G915" s="225">
        <f t="shared" si="19"/>
        <v>0</v>
      </c>
    </row>
    <row r="916" spans="1:7" s="5" customFormat="1">
      <c r="A916" s="136" t="s">
        <v>431</v>
      </c>
      <c r="B916" s="151" t="s">
        <v>109</v>
      </c>
      <c r="C916" s="1098"/>
      <c r="D916" s="159"/>
      <c r="E916" s="255"/>
      <c r="F916" s="308">
        <v>0</v>
      </c>
      <c r="G916" s="225">
        <f t="shared" si="19"/>
        <v>0</v>
      </c>
    </row>
    <row r="917" spans="1:7" s="5" customFormat="1" ht="25.5">
      <c r="A917" s="136">
        <v>8</v>
      </c>
      <c r="B917" s="136" t="s">
        <v>110</v>
      </c>
      <c r="C917" s="1100"/>
      <c r="D917" s="159" t="s">
        <v>1</v>
      </c>
      <c r="E917" s="255">
        <v>3142.44</v>
      </c>
      <c r="F917" s="308">
        <v>0</v>
      </c>
      <c r="G917" s="225">
        <f t="shared" si="19"/>
        <v>0</v>
      </c>
    </row>
    <row r="918" spans="1:7" s="5" customFormat="1">
      <c r="A918" s="136" t="s">
        <v>431</v>
      </c>
      <c r="B918" s="136"/>
      <c r="C918" s="1100"/>
      <c r="D918" s="159"/>
      <c r="E918" s="255"/>
      <c r="F918" s="308">
        <v>0</v>
      </c>
      <c r="G918" s="225">
        <f t="shared" si="19"/>
        <v>0</v>
      </c>
    </row>
    <row r="919" spans="1:7" s="5" customFormat="1" ht="25.5">
      <c r="A919" s="136">
        <v>9</v>
      </c>
      <c r="B919" s="136" t="s">
        <v>111</v>
      </c>
      <c r="C919" s="1100"/>
      <c r="D919" s="159" t="s">
        <v>1</v>
      </c>
      <c r="E919" s="255">
        <v>3142.44</v>
      </c>
      <c r="F919" s="308">
        <v>0</v>
      </c>
      <c r="G919" s="225">
        <f t="shared" si="19"/>
        <v>0</v>
      </c>
    </row>
    <row r="920" spans="1:7" s="5" customFormat="1">
      <c r="A920" s="136" t="s">
        <v>431</v>
      </c>
      <c r="B920" s="136"/>
      <c r="C920" s="1100"/>
      <c r="D920" s="159"/>
      <c r="E920" s="255"/>
      <c r="F920" s="308">
        <v>0</v>
      </c>
      <c r="G920" s="225">
        <f t="shared" si="19"/>
        <v>0</v>
      </c>
    </row>
    <row r="921" spans="1:7" s="5" customFormat="1" ht="25.5">
      <c r="A921" s="136">
        <v>10</v>
      </c>
      <c r="B921" s="136" t="s">
        <v>112</v>
      </c>
      <c r="C921" s="1100"/>
      <c r="D921" s="159" t="s">
        <v>13</v>
      </c>
      <c r="E921" s="255">
        <v>216.72</v>
      </c>
      <c r="F921" s="308">
        <v>0</v>
      </c>
      <c r="G921" s="225">
        <f t="shared" si="19"/>
        <v>0</v>
      </c>
    </row>
    <row r="922" spans="1:7" s="5" customFormat="1">
      <c r="A922" s="136" t="s">
        <v>431</v>
      </c>
      <c r="B922" s="136"/>
      <c r="C922" s="1100"/>
      <c r="D922" s="159"/>
      <c r="E922" s="255"/>
      <c r="F922" s="308">
        <v>0</v>
      </c>
      <c r="G922" s="225">
        <f t="shared" si="19"/>
        <v>0</v>
      </c>
    </row>
    <row r="923" spans="1:7" s="5" customFormat="1" ht="25.5">
      <c r="A923" s="136">
        <v>11</v>
      </c>
      <c r="B923" s="136" t="s">
        <v>113</v>
      </c>
      <c r="C923" s="1100"/>
      <c r="D923" s="159" t="s">
        <v>380</v>
      </c>
      <c r="E923" s="255">
        <v>3</v>
      </c>
      <c r="F923" s="308">
        <v>0</v>
      </c>
      <c r="G923" s="225">
        <f t="shared" si="19"/>
        <v>0</v>
      </c>
    </row>
    <row r="924" spans="1:7" s="8" customFormat="1">
      <c r="A924" s="136" t="s">
        <v>431</v>
      </c>
      <c r="B924" s="136"/>
      <c r="C924" s="136"/>
      <c r="D924" s="159"/>
      <c r="E924" s="255"/>
      <c r="F924" s="308">
        <v>0</v>
      </c>
      <c r="G924" s="225">
        <f t="shared" si="19"/>
        <v>0</v>
      </c>
    </row>
    <row r="925" spans="1:7" s="5" customFormat="1" ht="13.5" thickBot="1">
      <c r="A925" s="183">
        <v>969</v>
      </c>
      <c r="B925" s="147" t="s">
        <v>604</v>
      </c>
      <c r="C925" s="147"/>
      <c r="D925" s="161"/>
      <c r="E925" s="250"/>
      <c r="F925" s="161"/>
      <c r="G925" s="251">
        <f>SUM(G892:G924)</f>
        <v>0</v>
      </c>
    </row>
    <row r="926" spans="1:7" ht="13.5" thickTop="1">
      <c r="A926" s="184"/>
      <c r="B926" s="151"/>
      <c r="C926" s="151"/>
      <c r="D926" s="159"/>
      <c r="E926" s="226"/>
      <c r="F926" s="308">
        <v>0</v>
      </c>
      <c r="G926" s="252"/>
    </row>
    <row r="927" spans="1:7">
      <c r="A927" s="185" t="s">
        <v>429</v>
      </c>
      <c r="B927" s="156" t="s">
        <v>20</v>
      </c>
      <c r="C927" s="1101"/>
      <c r="D927" s="157"/>
      <c r="E927" s="253"/>
      <c r="F927" s="157"/>
      <c r="G927" s="254"/>
    </row>
    <row r="928" spans="1:7">
      <c r="A928" s="136" t="s">
        <v>431</v>
      </c>
      <c r="B928" s="151"/>
      <c r="C928" s="1098"/>
      <c r="D928" s="159"/>
      <c r="E928" s="226"/>
      <c r="F928" s="308">
        <v>0</v>
      </c>
      <c r="G928" s="225">
        <f>E928*F928</f>
        <v>0</v>
      </c>
    </row>
    <row r="929" spans="1:7" ht="191.25">
      <c r="A929" s="136">
        <v>1</v>
      </c>
      <c r="B929" s="136" t="s">
        <v>408</v>
      </c>
      <c r="C929" s="1100"/>
      <c r="D929" s="159" t="s">
        <v>380</v>
      </c>
      <c r="E929" s="226">
        <v>2</v>
      </c>
      <c r="F929" s="308">
        <v>0</v>
      </c>
      <c r="G929" s="225">
        <f>E929*F929</f>
        <v>0</v>
      </c>
    </row>
    <row r="930" spans="1:7">
      <c r="A930" s="136" t="s">
        <v>431</v>
      </c>
      <c r="B930" s="151"/>
      <c r="C930" s="151"/>
      <c r="D930" s="159"/>
      <c r="E930" s="226"/>
      <c r="F930" s="308">
        <v>0</v>
      </c>
      <c r="G930" s="225">
        <f>E930*F930</f>
        <v>0</v>
      </c>
    </row>
    <row r="931" spans="1:7" ht="13.5" thickBot="1">
      <c r="A931" s="183">
        <v>976</v>
      </c>
      <c r="B931" s="147" t="s">
        <v>605</v>
      </c>
      <c r="C931" s="147"/>
      <c r="D931" s="161"/>
      <c r="E931" s="250"/>
      <c r="F931" s="161"/>
      <c r="G931" s="251">
        <f>SUM(G928:G930)</f>
        <v>0</v>
      </c>
    </row>
    <row r="932" spans="1:7" ht="13.5" thickTop="1">
      <c r="A932" s="184"/>
      <c r="B932" s="151"/>
      <c r="C932" s="151"/>
      <c r="D932" s="159"/>
      <c r="E932" s="226"/>
      <c r="F932" s="308">
        <v>0</v>
      </c>
      <c r="G932" s="252"/>
    </row>
    <row r="933" spans="1:7">
      <c r="A933" s="185" t="s">
        <v>430</v>
      </c>
      <c r="B933" s="156" t="s">
        <v>19</v>
      </c>
      <c r="C933" s="156"/>
      <c r="D933" s="157"/>
      <c r="E933" s="253"/>
      <c r="F933" s="157"/>
      <c r="G933" s="254"/>
    </row>
    <row r="934" spans="1:7">
      <c r="A934" s="136" t="s">
        <v>431</v>
      </c>
      <c r="B934" s="168"/>
      <c r="C934" s="168"/>
      <c r="D934" s="159"/>
      <c r="E934" s="249"/>
      <c r="F934" s="308">
        <v>0</v>
      </c>
      <c r="G934" s="225">
        <f t="shared" ref="G934:G939" si="20">E934*F934</f>
        <v>0</v>
      </c>
    </row>
    <row r="935" spans="1:7">
      <c r="A935" s="136" t="s">
        <v>431</v>
      </c>
      <c r="B935" s="164" t="s">
        <v>31</v>
      </c>
      <c r="C935" s="164"/>
      <c r="D935" s="159"/>
      <c r="E935" s="249"/>
      <c r="F935" s="308">
        <v>0</v>
      </c>
      <c r="G935" s="225">
        <f t="shared" si="20"/>
        <v>0</v>
      </c>
    </row>
    <row r="936" spans="1:7" ht="38.25">
      <c r="A936" s="136" t="s">
        <v>431</v>
      </c>
      <c r="B936" s="136" t="s">
        <v>140</v>
      </c>
      <c r="C936" s="136"/>
      <c r="D936" s="159"/>
      <c r="E936" s="249"/>
      <c r="F936" s="308">
        <v>0</v>
      </c>
      <c r="G936" s="225">
        <f t="shared" si="20"/>
        <v>0</v>
      </c>
    </row>
    <row r="937" spans="1:7">
      <c r="A937" s="136" t="s">
        <v>431</v>
      </c>
      <c r="B937" s="165"/>
      <c r="C937" s="165"/>
      <c r="D937" s="143"/>
      <c r="E937" s="249"/>
      <c r="F937" s="308">
        <v>0</v>
      </c>
      <c r="G937" s="225">
        <f t="shared" si="20"/>
        <v>0</v>
      </c>
    </row>
    <row r="938" spans="1:7" ht="38.25">
      <c r="A938" s="136">
        <v>1</v>
      </c>
      <c r="B938" s="136" t="s">
        <v>51</v>
      </c>
      <c r="C938" s="136"/>
      <c r="D938" s="159" t="s">
        <v>380</v>
      </c>
      <c r="E938" s="249">
        <v>1</v>
      </c>
      <c r="F938" s="308">
        <v>0</v>
      </c>
      <c r="G938" s="225">
        <f t="shared" si="20"/>
        <v>0</v>
      </c>
    </row>
    <row r="939" spans="1:7">
      <c r="A939" s="173" t="s">
        <v>431</v>
      </c>
      <c r="B939" s="198"/>
      <c r="C939" s="198"/>
      <c r="D939" s="175"/>
      <c r="E939" s="267"/>
      <c r="F939" s="334">
        <v>0</v>
      </c>
      <c r="G939" s="268">
        <f t="shared" si="20"/>
        <v>0</v>
      </c>
    </row>
    <row r="940" spans="1:7" ht="13.5" thickBot="1">
      <c r="A940" s="83">
        <v>990</v>
      </c>
      <c r="B940" s="57" t="s">
        <v>606</v>
      </c>
      <c r="C940" s="57"/>
      <c r="D940" s="59"/>
      <c r="E940" s="228"/>
      <c r="F940" s="335">
        <v>0</v>
      </c>
      <c r="G940" s="317">
        <f>SUM(G934:G939)</f>
        <v>0</v>
      </c>
    </row>
    <row r="941" spans="1:7" ht="13.5" thickTop="1">
      <c r="A941" s="75"/>
      <c r="F941" s="73">
        <v>0</v>
      </c>
    </row>
    <row r="943" spans="1:7" s="4" customFormat="1">
      <c r="A943" s="94"/>
      <c r="B943" s="74"/>
      <c r="C943" s="74"/>
      <c r="D943" s="66"/>
      <c r="E943" s="92"/>
      <c r="F943" s="73"/>
      <c r="G943" s="93"/>
    </row>
    <row r="944" spans="1:7" s="8" customFormat="1">
      <c r="A944" s="94"/>
      <c r="B944" s="74"/>
      <c r="C944" s="74"/>
      <c r="D944" s="66"/>
      <c r="E944" s="92"/>
      <c r="F944" s="73"/>
      <c r="G944" s="93"/>
    </row>
    <row r="945" spans="1:7" s="8" customFormat="1">
      <c r="A945" s="94"/>
      <c r="B945" s="74"/>
      <c r="C945" s="74"/>
      <c r="D945" s="66"/>
      <c r="E945" s="92"/>
      <c r="F945" s="73"/>
      <c r="G945" s="93"/>
    </row>
    <row r="946" spans="1:7" s="8" customFormat="1">
      <c r="A946" s="94"/>
      <c r="B946" s="74"/>
      <c r="C946" s="74"/>
      <c r="D946" s="66"/>
      <c r="E946" s="92"/>
      <c r="F946" s="73"/>
      <c r="G946" s="93"/>
    </row>
    <row r="947" spans="1:7" s="5" customFormat="1">
      <c r="A947" s="94"/>
      <c r="B947" s="74"/>
      <c r="C947" s="74"/>
      <c r="D947" s="66"/>
      <c r="E947" s="92"/>
      <c r="F947" s="73"/>
      <c r="G947" s="93"/>
    </row>
    <row r="948" spans="1:7" s="8" customFormat="1">
      <c r="A948" s="94"/>
      <c r="B948" s="74"/>
      <c r="C948" s="74"/>
      <c r="D948" s="66"/>
      <c r="E948" s="92"/>
      <c r="F948" s="73"/>
      <c r="G948" s="93"/>
    </row>
    <row r="949" spans="1:7" s="8" customFormat="1">
      <c r="A949" s="94"/>
      <c r="B949" s="74"/>
      <c r="C949" s="74"/>
      <c r="D949" s="66"/>
      <c r="E949" s="92"/>
      <c r="F949" s="73"/>
      <c r="G949" s="93"/>
    </row>
    <row r="950" spans="1:7" s="8" customFormat="1">
      <c r="A950" s="94"/>
      <c r="B950" s="74"/>
      <c r="C950" s="74"/>
      <c r="D950" s="66"/>
      <c r="E950" s="92"/>
      <c r="F950" s="73"/>
      <c r="G950" s="93"/>
    </row>
    <row r="951" spans="1:7" s="8" customFormat="1">
      <c r="A951" s="94"/>
      <c r="B951" s="74"/>
      <c r="C951" s="74"/>
      <c r="D951" s="66"/>
      <c r="E951" s="92"/>
      <c r="F951" s="73"/>
      <c r="G951" s="93"/>
    </row>
    <row r="952" spans="1:7" s="8" customFormat="1">
      <c r="A952" s="94"/>
      <c r="B952" s="74"/>
      <c r="C952" s="74"/>
      <c r="D952" s="66"/>
      <c r="E952" s="92"/>
      <c r="F952" s="73"/>
      <c r="G952" s="93"/>
    </row>
    <row r="953" spans="1:7" s="8" customFormat="1">
      <c r="A953" s="94"/>
      <c r="B953" s="74"/>
      <c r="C953" s="74"/>
      <c r="D953" s="66"/>
      <c r="E953" s="92"/>
      <c r="F953" s="73"/>
      <c r="G953" s="93"/>
    </row>
    <row r="954" spans="1:7" s="8" customFormat="1">
      <c r="A954" s="94"/>
      <c r="B954" s="74"/>
      <c r="C954" s="74"/>
      <c r="D954" s="66"/>
      <c r="E954" s="92"/>
      <c r="F954" s="73"/>
      <c r="G954" s="93"/>
    </row>
    <row r="955" spans="1:7" s="8" customFormat="1">
      <c r="A955" s="94"/>
      <c r="B955" s="74"/>
      <c r="C955" s="74"/>
      <c r="D955" s="66"/>
      <c r="E955" s="92"/>
      <c r="F955" s="73"/>
      <c r="G955" s="93"/>
    </row>
    <row r="956" spans="1:7" s="8" customFormat="1">
      <c r="A956" s="94"/>
      <c r="B956" s="74"/>
      <c r="C956" s="74"/>
      <c r="D956" s="66"/>
      <c r="E956" s="92"/>
      <c r="F956" s="73"/>
      <c r="G956" s="93"/>
    </row>
    <row r="960" spans="1:7">
      <c r="E960" s="76"/>
    </row>
    <row r="965" spans="1:7" s="8" customFormat="1">
      <c r="A965" s="94"/>
      <c r="B965" s="74"/>
      <c r="C965" s="74"/>
      <c r="D965" s="66"/>
      <c r="E965" s="92"/>
      <c r="F965" s="73"/>
      <c r="G965" s="93"/>
    </row>
    <row r="975" spans="1:7" s="8" customFormat="1">
      <c r="A975" s="94"/>
      <c r="B975" s="74"/>
      <c r="C975" s="74"/>
      <c r="D975" s="66"/>
      <c r="E975" s="92"/>
      <c r="F975" s="73"/>
      <c r="G975" s="93"/>
    </row>
  </sheetData>
  <sheetProtection algorithmName="SHA-512" hashValue="jDfKmnBvDIJigbfLPL1IgGsSupUdqrWcOOeZnTG4R3zRCMGEJ3sgtpD15o1AG4rD2g/XL1nCiaksu+lQlGRZtg==" saltValue="1KdUx+qFwZr6bWwmciMLoQ==" spinCount="100000" sheet="1" objects="1" scenarios="1"/>
  <protectedRanges>
    <protectedRange sqref="F941:G65681 F939" name="Obseg5_11"/>
    <protectedRange sqref="G890" name="Obseg5_20"/>
    <protectedRange sqref="G754 G808" name="Obseg5"/>
    <protectedRange sqref="G51" name="Obseg5_12_1"/>
    <protectedRange sqref="G102" name="Obseg5_13_1"/>
    <protectedRange sqref="G145" name="Obseg5_15_1"/>
    <protectedRange sqref="G783 G756 G928:G930 G52:G99 G787:G806 G810:G838 G870:G888 G934:G939 G103:G142 G691:G752 G146:G173 G177:G675 G679:G687 G892:G924 G842:G866" name="Obseg5_4_4_10_1"/>
    <protectedRange sqref="G786 G678 G690 G841 G809 G755 G927" name="Obseg5_8_1_1"/>
    <protectedRange sqref="G891 G933 G868:G869" name="Obseg5_20_1"/>
    <protectedRange sqref="G100 G143 G676 G931 F940:G940 G753 G867 G889 G925:G926 G688 G807 G839 G784" name="Obseg5_12_1_8_1_1"/>
    <protectedRange sqref="G144" name="Obseg5_12_1_8_1_4"/>
    <protectedRange sqref="G677 G785 G689 G932 G840" name="Obseg5_12_1_8_1_5"/>
    <protectedRange sqref="G101" name="Obseg5_12_1_8_1_8"/>
    <protectedRange sqref="G757:G782" name="Obseg5_4_2"/>
    <protectedRange sqref="F12:G12 F31:G31 F14:G14 G29 F33:G33" name="Obseg5_11_2"/>
    <protectedRange sqref="F33:G33" name="Range1_1"/>
    <protectedRange sqref="F12:G12" name="Range1_8_2_2_1_1_1_1_1"/>
    <protectedRange sqref="G30" name="Obseg5_4_1_3_1"/>
    <protectedRange sqref="F13:G13 F32:G32" name="Obseg5_14_1"/>
    <protectedRange sqref="F34:G34 F35" name="Obseg5_12_1_1"/>
    <protectedRange sqref="G35:G48" name="Obseg5_4_4_10_1_1"/>
    <protectedRange sqref="F934:F938 F36:F99 F928:F930 F144 F926 F892:F924 F870:F888 F890 F842:F866 F810:F838 F840 F787:F806 F808 F756:F783 F785 F691:F752 F754 F679:F687 F689 F146:F675 F677 F103:F142 F868 F101 F932" name="Obseg5_3_1_2_1"/>
    <protectedRange sqref="F15:F28" name="Obseg5_11_3_1_1"/>
    <protectedRange sqref="G15:G28" name="Obseg5_4_1_3_2_1_1_1"/>
    <protectedRange sqref="G49:G50" name="Obseg5_12_1_8_1_1_1"/>
    <protectedRange sqref="G174:G176" name="Obseg5_4_4_10_1_2"/>
  </protectedRanges>
  <mergeCells count="1">
    <mergeCell ref="F9:G9"/>
  </mergeCells>
  <phoneticPr fontId="31" type="noConversion"/>
  <conditionalFormatting sqref="A710:A716 A738:A739 A705:A708 A724 A718:A722 A735:A736 A789 A52:A59 A146:A147 A153:A173 A812:A837 A64:A99 A758:A782 A692:A703 A894:A924 A142 A116:A135 A137:A139 A747:A751 A35:A48 A369:A674 A936:A938 A175:A365 A842:A861">
    <cfRule type="expression" dxfId="52" priority="104">
      <formula>A35="x"</formula>
    </cfRule>
  </conditionalFormatting>
  <conditionalFormatting sqref="A103:A115">
    <cfRule type="expression" dxfId="51" priority="102">
      <formula>A103="x"</formula>
    </cfRule>
  </conditionalFormatting>
  <conditionalFormatting sqref="A679 A687">
    <cfRule type="expression" dxfId="50" priority="99">
      <formula>A679="x"</formula>
    </cfRule>
  </conditionalFormatting>
  <conditionalFormatting sqref="A863">
    <cfRule type="expression" dxfId="49" priority="94">
      <formula>A863="x"</formula>
    </cfRule>
  </conditionalFormatting>
  <conditionalFormatting sqref="A929">
    <cfRule type="expression" dxfId="48" priority="91">
      <formula>A929="x"</formula>
    </cfRule>
  </conditionalFormatting>
  <conditionalFormatting sqref="A862">
    <cfRule type="expression" dxfId="47" priority="84">
      <formula>A862="x"</formula>
    </cfRule>
  </conditionalFormatting>
  <conditionalFormatting sqref="A865">
    <cfRule type="expression" dxfId="46" priority="83">
      <formula>A865="x"</formula>
    </cfRule>
  </conditionalFormatting>
  <conditionalFormatting sqref="A709">
    <cfRule type="expression" dxfId="45" priority="80">
      <formula>A709="x"</formula>
    </cfRule>
  </conditionalFormatting>
  <conditionalFormatting sqref="A717">
    <cfRule type="expression" dxfId="44" priority="79">
      <formula>A717="x"</formula>
    </cfRule>
  </conditionalFormatting>
  <conditionalFormatting sqref="A704:A705">
    <cfRule type="expression" dxfId="43" priority="78">
      <formula>A704="x"</formula>
    </cfRule>
  </conditionalFormatting>
  <conditionalFormatting sqref="A737">
    <cfRule type="expression" dxfId="42" priority="77">
      <formula>A737="x"</formula>
    </cfRule>
  </conditionalFormatting>
  <conditionalFormatting sqref="A724:A726 A731">
    <cfRule type="expression" dxfId="41" priority="74">
      <formula>A724="x"</formula>
    </cfRule>
  </conditionalFormatting>
  <conditionalFormatting sqref="A723:A724">
    <cfRule type="expression" dxfId="40" priority="73">
      <formula>A723="x"</formula>
    </cfRule>
  </conditionalFormatting>
  <conditionalFormatting sqref="A728">
    <cfRule type="expression" dxfId="39" priority="71">
      <formula>A728="x"</formula>
    </cfRule>
  </conditionalFormatting>
  <conditionalFormatting sqref="A728:A729">
    <cfRule type="expression" dxfId="38" priority="70">
      <formula>A728="x"</formula>
    </cfRule>
  </conditionalFormatting>
  <conditionalFormatting sqref="A727:A728">
    <cfRule type="expression" dxfId="37" priority="69">
      <formula>A727="x"</formula>
    </cfRule>
  </conditionalFormatting>
  <conditionalFormatting sqref="A730">
    <cfRule type="expression" dxfId="36" priority="68">
      <formula>A730="x"</formula>
    </cfRule>
  </conditionalFormatting>
  <conditionalFormatting sqref="A730">
    <cfRule type="expression" dxfId="35" priority="67">
      <formula>A730="x"</formula>
    </cfRule>
  </conditionalFormatting>
  <conditionalFormatting sqref="A730">
    <cfRule type="expression" dxfId="34" priority="66">
      <formula>A730="x"</formula>
    </cfRule>
  </conditionalFormatting>
  <conditionalFormatting sqref="A691">
    <cfRule type="expression" dxfId="33" priority="57">
      <formula>A691="x"</formula>
    </cfRule>
  </conditionalFormatting>
  <conditionalFormatting sqref="A752">
    <cfRule type="expression" dxfId="32" priority="56">
      <formula>A752="x"</formula>
    </cfRule>
  </conditionalFormatting>
  <conditionalFormatting sqref="A756:A757">
    <cfRule type="expression" dxfId="31" priority="55">
      <formula>A756="x"</formula>
    </cfRule>
  </conditionalFormatting>
  <conditionalFormatting sqref="A783">
    <cfRule type="expression" dxfId="30" priority="54">
      <formula>A783="x"</formula>
    </cfRule>
  </conditionalFormatting>
  <conditionalFormatting sqref="A787:A788">
    <cfRule type="expression" dxfId="29" priority="53">
      <formula>A787="x"</formula>
    </cfRule>
  </conditionalFormatting>
  <conditionalFormatting sqref="A790:A805">
    <cfRule type="expression" dxfId="28" priority="52">
      <formula>A790="x"</formula>
    </cfRule>
  </conditionalFormatting>
  <conditionalFormatting sqref="A806">
    <cfRule type="expression" dxfId="27" priority="51">
      <formula>A806="x"</formula>
    </cfRule>
  </conditionalFormatting>
  <conditionalFormatting sqref="A810:A811">
    <cfRule type="expression" dxfId="26" priority="50">
      <formula>A810="x"</formula>
    </cfRule>
  </conditionalFormatting>
  <conditionalFormatting sqref="A838">
    <cfRule type="expression" dxfId="25" priority="48">
      <formula>A838="x"</formula>
    </cfRule>
  </conditionalFormatting>
  <conditionalFormatting sqref="A866">
    <cfRule type="expression" dxfId="24" priority="42">
      <formula>A866="x"</formula>
    </cfRule>
  </conditionalFormatting>
  <conditionalFormatting sqref="A870:A871">
    <cfRule type="expression" dxfId="23" priority="41">
      <formula>A870="x"</formula>
    </cfRule>
  </conditionalFormatting>
  <conditionalFormatting sqref="A872:A882 A884:A887">
    <cfRule type="expression" dxfId="22" priority="40">
      <formula>A872="x"</formula>
    </cfRule>
  </conditionalFormatting>
  <conditionalFormatting sqref="A888">
    <cfRule type="expression" dxfId="21" priority="39">
      <formula>A888="x"</formula>
    </cfRule>
  </conditionalFormatting>
  <conditionalFormatting sqref="A892:A893">
    <cfRule type="expression" dxfId="20" priority="38">
      <formula>A892="x"</formula>
    </cfRule>
  </conditionalFormatting>
  <conditionalFormatting sqref="A928">
    <cfRule type="expression" dxfId="19" priority="33">
      <formula>A928="x"</formula>
    </cfRule>
  </conditionalFormatting>
  <conditionalFormatting sqref="A930">
    <cfRule type="expression" dxfId="18" priority="32">
      <formula>A930="x"</formula>
    </cfRule>
  </conditionalFormatting>
  <conditionalFormatting sqref="A934:A935">
    <cfRule type="expression" dxfId="17" priority="31">
      <formula>A934="x"</formula>
    </cfRule>
  </conditionalFormatting>
  <conditionalFormatting sqref="A939">
    <cfRule type="expression" dxfId="16" priority="30">
      <formula>A939="x"</formula>
    </cfRule>
  </conditionalFormatting>
  <conditionalFormatting sqref="A740:A746">
    <cfRule type="expression" dxfId="15" priority="23">
      <formula>A740="x"</formula>
    </cfRule>
  </conditionalFormatting>
  <conditionalFormatting sqref="A883">
    <cfRule type="expression" dxfId="14" priority="22">
      <formula>A883="x"</formula>
    </cfRule>
  </conditionalFormatting>
  <conditionalFormatting sqref="A60:A66">
    <cfRule type="expression" dxfId="13" priority="21">
      <formula>A60="x"</formula>
    </cfRule>
  </conditionalFormatting>
  <conditionalFormatting sqref="A66">
    <cfRule type="expression" dxfId="12" priority="19">
      <formula>A66="x"</formula>
    </cfRule>
  </conditionalFormatting>
  <conditionalFormatting sqref="A148:A152">
    <cfRule type="expression" dxfId="11" priority="14">
      <formula>A148="x"</formula>
    </cfRule>
  </conditionalFormatting>
  <conditionalFormatting sqref="A366:A368">
    <cfRule type="expression" dxfId="10" priority="12">
      <formula>A366="x"</formula>
    </cfRule>
  </conditionalFormatting>
  <conditionalFormatting sqref="A732:A734">
    <cfRule type="expression" dxfId="9" priority="9">
      <formula>A732="x"</formula>
    </cfRule>
  </conditionalFormatting>
  <conditionalFormatting sqref="A680:A686">
    <cfRule type="expression" dxfId="8" priority="8">
      <formula>A680="x"</formula>
    </cfRule>
  </conditionalFormatting>
  <conditionalFormatting sqref="A864">
    <cfRule type="expression" dxfId="7" priority="6">
      <formula>A864="x"</formula>
    </cfRule>
  </conditionalFormatting>
  <conditionalFormatting sqref="A174">
    <cfRule type="expression" dxfId="6" priority="1">
      <formula>A174="x"</formula>
    </cfRule>
  </conditionalFormatting>
  <pageMargins left="0.70866141732283472" right="0.19685039370078741" top="0.59055118110236227" bottom="0.59055118110236227" header="0.27559055118110237" footer="0.27559055118110237"/>
  <pageSetup paperSize="9" scale="84" fitToHeight="0" orientation="portrait" r:id="rId1"/>
  <rowBreaks count="20" manualBreakCount="20">
    <brk id="69" max="6" man="1"/>
    <brk id="86" max="6" man="1"/>
    <brk id="100" max="6" man="1"/>
    <brk id="114" max="6" man="1"/>
    <brk id="130" max="6" man="1"/>
    <brk id="670" max="6" man="1"/>
    <brk id="702" max="6" man="1"/>
    <brk id="715" max="6" man="1"/>
    <brk id="726" max="6" man="1"/>
    <brk id="735" max="5" man="1"/>
    <brk id="741" max="6" man="1"/>
    <brk id="753" max="6" man="1"/>
    <brk id="795" max="6" man="1"/>
    <brk id="812" max="6" man="1"/>
    <brk id="819" max="6" man="1"/>
    <brk id="839" max="6" man="1"/>
    <brk id="858" max="6" man="1"/>
    <brk id="883" max="6" man="1"/>
    <brk id="898" max="6" man="1"/>
    <brk id="925"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D6BF1-FF8F-4A09-BE48-0C8F28DF1C9E}">
  <sheetPr>
    <tabColor rgb="FF00B050"/>
  </sheetPr>
  <dimension ref="A1:H236"/>
  <sheetViews>
    <sheetView view="pageBreakPreview" zoomScale="130" zoomScaleNormal="100" zoomScaleSheetLayoutView="130" workbookViewId="0">
      <selection activeCell="F9" sqref="F9:G9"/>
    </sheetView>
  </sheetViews>
  <sheetFormatPr defaultColWidth="9.140625" defaultRowHeight="12.75"/>
  <cols>
    <col min="1" max="1" width="6.42578125" style="336" customWidth="1"/>
    <col min="2" max="2" width="41.28515625" style="347" customWidth="1"/>
    <col min="3" max="3" width="12.5703125" style="347" customWidth="1"/>
    <col min="4" max="4" width="10.7109375" style="343" customWidth="1"/>
    <col min="5" max="5" width="9.28515625" style="338" bestFit="1" customWidth="1"/>
    <col min="6" max="6" width="12" style="340" customWidth="1"/>
    <col min="7" max="7" width="13.140625" style="340" bestFit="1" customWidth="1"/>
    <col min="8" max="8" width="9.140625" style="344"/>
    <col min="9" max="16384" width="9.140625" style="345"/>
  </cols>
  <sheetData>
    <row r="1" spans="2:7" s="318" customFormat="1">
      <c r="D1" s="319"/>
    </row>
    <row r="2" spans="2:7" s="318" customFormat="1">
      <c r="D2" s="319"/>
    </row>
    <row r="3" spans="2:7" s="318" customFormat="1">
      <c r="D3" s="319"/>
    </row>
    <row r="4" spans="2:7" s="318" customFormat="1">
      <c r="D4" s="319"/>
    </row>
    <row r="5" spans="2:7" s="318" customFormat="1">
      <c r="D5" s="319"/>
    </row>
    <row r="6" spans="2:7" s="318" customFormat="1">
      <c r="D6" s="319"/>
    </row>
    <row r="7" spans="2:7" s="318" customFormat="1">
      <c r="D7" s="319"/>
    </row>
    <row r="8" spans="2:7" s="318" customFormat="1">
      <c r="D8" s="319"/>
    </row>
    <row r="9" spans="2:7" s="318" customFormat="1" ht="15" customHeight="1">
      <c r="D9" s="319"/>
      <c r="F9" s="1568" t="s">
        <v>4233</v>
      </c>
      <c r="G9" s="1568"/>
    </row>
    <row r="10" spans="2:7" s="318" customFormat="1" ht="14.25">
      <c r="D10" s="319"/>
      <c r="G10" s="1370"/>
    </row>
    <row r="11" spans="2:7" ht="12.75" customHeight="1">
      <c r="B11" s="1569" t="s">
        <v>772</v>
      </c>
      <c r="C11" s="1569"/>
      <c r="D11" s="1569"/>
      <c r="E11" s="1570"/>
      <c r="F11" s="1570"/>
    </row>
    <row r="12" spans="2:7" ht="12.75" customHeight="1">
      <c r="B12" s="1571"/>
      <c r="C12" s="1571"/>
      <c r="D12" s="1571"/>
      <c r="E12" s="1570"/>
      <c r="F12" s="1570"/>
    </row>
    <row r="13" spans="2:7" ht="12.75" customHeight="1">
      <c r="B13" s="1571"/>
      <c r="C13" s="1571"/>
      <c r="D13" s="1571"/>
      <c r="E13" s="1570"/>
      <c r="F13" s="1570"/>
    </row>
    <row r="14" spans="2:7" ht="12.75" customHeight="1">
      <c r="B14" s="1571"/>
      <c r="C14" s="1571"/>
      <c r="D14" s="1571"/>
      <c r="E14" s="1570"/>
      <c r="F14" s="1570"/>
    </row>
    <row r="15" spans="2:7" ht="12.75" customHeight="1">
      <c r="B15" s="1571"/>
      <c r="C15" s="1571"/>
      <c r="D15" s="1571"/>
      <c r="E15" s="1570"/>
      <c r="F15" s="1570"/>
    </row>
    <row r="16" spans="2:7" ht="12.75" customHeight="1">
      <c r="B16" s="1571"/>
      <c r="C16" s="1571"/>
      <c r="D16" s="1571"/>
      <c r="E16" s="1570"/>
      <c r="F16" s="1570"/>
    </row>
    <row r="17" spans="1:8" ht="72.75" customHeight="1">
      <c r="B17" s="1571"/>
      <c r="C17" s="1571"/>
      <c r="D17" s="1571"/>
      <c r="E17" s="1570"/>
      <c r="F17" s="1570"/>
    </row>
    <row r="18" spans="1:8">
      <c r="B18" s="217" t="s">
        <v>9</v>
      </c>
      <c r="C18" s="217"/>
    </row>
    <row r="19" spans="1:8" ht="15.75" customHeight="1">
      <c r="B19" s="220" t="s">
        <v>771</v>
      </c>
      <c r="C19" s="220"/>
      <c r="D19" s="346"/>
    </row>
    <row r="20" spans="1:8" ht="15.75" customHeight="1">
      <c r="B20" s="220" t="s">
        <v>770</v>
      </c>
      <c r="C20" s="220"/>
      <c r="D20" s="346"/>
    </row>
    <row r="21" spans="1:8" ht="15.75" customHeight="1">
      <c r="B21" s="220" t="s">
        <v>769</v>
      </c>
      <c r="C21" s="220"/>
      <c r="D21" s="346"/>
    </row>
    <row r="22" spans="1:8" ht="15.75" customHeight="1">
      <c r="B22" s="220" t="s">
        <v>768</v>
      </c>
      <c r="C22" s="220"/>
      <c r="D22" s="346"/>
    </row>
    <row r="23" spans="1:8" ht="28.15" customHeight="1">
      <c r="B23" s="220" t="s">
        <v>767</v>
      </c>
      <c r="C23" s="220"/>
      <c r="D23" s="346"/>
    </row>
    <row r="24" spans="1:8" ht="25.5">
      <c r="B24" s="220" t="s">
        <v>766</v>
      </c>
      <c r="C24" s="220"/>
      <c r="D24" s="346"/>
    </row>
    <row r="25" spans="1:8" ht="15.75" customHeight="1">
      <c r="B25" s="220" t="s">
        <v>765</v>
      </c>
      <c r="C25" s="220"/>
      <c r="D25" s="346"/>
    </row>
    <row r="26" spans="1:8" ht="15.75" customHeight="1">
      <c r="B26" s="220" t="s">
        <v>764</v>
      </c>
      <c r="C26" s="220"/>
      <c r="D26" s="346"/>
    </row>
    <row r="27" spans="1:8" ht="25.5">
      <c r="B27" s="220" t="s">
        <v>763</v>
      </c>
      <c r="C27" s="220"/>
      <c r="D27" s="346"/>
    </row>
    <row r="28" spans="1:8" ht="25.5">
      <c r="B28" s="220" t="s">
        <v>762</v>
      </c>
      <c r="C28" s="220"/>
      <c r="D28" s="346"/>
    </row>
    <row r="29" spans="1:8" ht="38.25">
      <c r="B29" s="220" t="s">
        <v>761</v>
      </c>
      <c r="C29" s="220"/>
      <c r="D29" s="346"/>
    </row>
    <row r="30" spans="1:8" ht="70.900000000000006" customHeight="1">
      <c r="B30" s="220" t="s">
        <v>760</v>
      </c>
      <c r="C30" s="220"/>
      <c r="D30" s="346"/>
    </row>
    <row r="31" spans="1:8" s="26" customFormat="1">
      <c r="A31" s="336"/>
      <c r="B31" s="347"/>
      <c r="C31" s="347"/>
      <c r="D31" s="343"/>
      <c r="E31" s="338"/>
      <c r="F31" s="340"/>
      <c r="G31" s="340"/>
      <c r="H31" s="96"/>
    </row>
    <row r="32" spans="1:8" s="4" customFormat="1" ht="51.75" customHeight="1">
      <c r="A32" s="297" t="s">
        <v>3564</v>
      </c>
      <c r="B32" s="297" t="s">
        <v>3565</v>
      </c>
      <c r="C32" s="1089" t="s">
        <v>4070</v>
      </c>
      <c r="D32" s="320" t="s">
        <v>3567</v>
      </c>
      <c r="E32" s="321" t="s">
        <v>3566</v>
      </c>
      <c r="F32" s="322" t="s">
        <v>3568</v>
      </c>
      <c r="G32" s="322" t="s">
        <v>3575</v>
      </c>
      <c r="H32" s="74"/>
    </row>
    <row r="33" spans="1:8" s="4" customFormat="1">
      <c r="A33" s="199"/>
      <c r="B33" s="143"/>
      <c r="C33" s="1128"/>
      <c r="D33" s="348"/>
      <c r="E33" s="349"/>
      <c r="F33" s="350"/>
      <c r="G33" s="350"/>
      <c r="H33" s="74"/>
    </row>
    <row r="34" spans="1:8">
      <c r="A34" s="201" t="s">
        <v>759</v>
      </c>
      <c r="B34" s="202"/>
      <c r="C34" s="1129"/>
      <c r="D34" s="351"/>
      <c r="E34" s="352"/>
      <c r="F34" s="215"/>
      <c r="G34" s="215"/>
    </row>
    <row r="35" spans="1:8">
      <c r="A35" s="241">
        <v>1</v>
      </c>
      <c r="B35" s="141" t="s">
        <v>758</v>
      </c>
      <c r="C35" s="1093"/>
      <c r="D35" s="353" t="s">
        <v>757</v>
      </c>
      <c r="E35" s="353">
        <v>0.25</v>
      </c>
      <c r="F35" s="474">
        <v>0</v>
      </c>
      <c r="G35" s="354">
        <f t="shared" ref="G35:G54" si="0">+F35*E35</f>
        <v>0</v>
      </c>
    </row>
    <row r="36" spans="1:8">
      <c r="A36" s="241">
        <v>2</v>
      </c>
      <c r="B36" s="141" t="s">
        <v>756</v>
      </c>
      <c r="C36" s="1093"/>
      <c r="D36" s="353" t="s">
        <v>296</v>
      </c>
      <c r="E36" s="353">
        <v>13</v>
      </c>
      <c r="F36" s="474">
        <v>0</v>
      </c>
      <c r="G36" s="354">
        <f t="shared" si="0"/>
        <v>0</v>
      </c>
    </row>
    <row r="37" spans="1:8" ht="42" customHeight="1">
      <c r="A37" s="241">
        <v>3</v>
      </c>
      <c r="B37" s="141" t="s">
        <v>755</v>
      </c>
      <c r="C37" s="1093"/>
      <c r="D37" s="159" t="s">
        <v>11</v>
      </c>
      <c r="E37" s="353">
        <v>1050</v>
      </c>
      <c r="F37" s="474">
        <v>0</v>
      </c>
      <c r="G37" s="354">
        <f t="shared" si="0"/>
        <v>0</v>
      </c>
    </row>
    <row r="38" spans="1:8" ht="29.45" customHeight="1">
      <c r="A38" s="241">
        <v>4</v>
      </c>
      <c r="B38" s="141" t="s">
        <v>754</v>
      </c>
      <c r="C38" s="1093"/>
      <c r="D38" s="353" t="s">
        <v>296</v>
      </c>
      <c r="E38" s="353">
        <v>45</v>
      </c>
      <c r="F38" s="474">
        <v>0</v>
      </c>
      <c r="G38" s="354">
        <f t="shared" si="0"/>
        <v>0</v>
      </c>
    </row>
    <row r="39" spans="1:8" ht="25.5">
      <c r="A39" s="241">
        <v>5</v>
      </c>
      <c r="B39" s="141" t="s">
        <v>753</v>
      </c>
      <c r="C39" s="1093"/>
      <c r="D39" s="353" t="s">
        <v>296</v>
      </c>
      <c r="E39" s="353">
        <v>5</v>
      </c>
      <c r="F39" s="474">
        <v>0</v>
      </c>
      <c r="G39" s="354">
        <f t="shared" si="0"/>
        <v>0</v>
      </c>
    </row>
    <row r="40" spans="1:8" ht="25.5">
      <c r="A40" s="241">
        <v>6</v>
      </c>
      <c r="B40" s="141" t="s">
        <v>752</v>
      </c>
      <c r="C40" s="1093"/>
      <c r="D40" s="159" t="s">
        <v>13</v>
      </c>
      <c r="E40" s="353">
        <v>65</v>
      </c>
      <c r="F40" s="474">
        <v>0</v>
      </c>
      <c r="G40" s="354">
        <f t="shared" si="0"/>
        <v>0</v>
      </c>
    </row>
    <row r="41" spans="1:8" ht="14.25">
      <c r="A41" s="241">
        <v>7</v>
      </c>
      <c r="B41" s="141" t="s">
        <v>751</v>
      </c>
      <c r="C41" s="1093"/>
      <c r="D41" s="159" t="s">
        <v>4209</v>
      </c>
      <c r="E41" s="353">
        <v>5</v>
      </c>
      <c r="F41" s="474">
        <v>0</v>
      </c>
      <c r="G41" s="354">
        <f t="shared" si="0"/>
        <v>0</v>
      </c>
    </row>
    <row r="42" spans="1:8" ht="27.75" customHeight="1">
      <c r="A42" s="241">
        <v>8</v>
      </c>
      <c r="B42" s="141" t="s">
        <v>750</v>
      </c>
      <c r="C42" s="1093"/>
      <c r="D42" s="159" t="s">
        <v>11</v>
      </c>
      <c r="E42" s="353">
        <v>1350</v>
      </c>
      <c r="F42" s="474">
        <v>0</v>
      </c>
      <c r="G42" s="354">
        <f t="shared" si="0"/>
        <v>0</v>
      </c>
    </row>
    <row r="43" spans="1:8" ht="28.5" customHeight="1">
      <c r="A43" s="241">
        <v>9</v>
      </c>
      <c r="B43" s="141" t="s">
        <v>749</v>
      </c>
      <c r="C43" s="1093"/>
      <c r="D43" s="159" t="s">
        <v>4210</v>
      </c>
      <c r="E43" s="353">
        <v>85</v>
      </c>
      <c r="F43" s="474">
        <v>0</v>
      </c>
      <c r="G43" s="354">
        <f t="shared" si="0"/>
        <v>0</v>
      </c>
    </row>
    <row r="44" spans="1:8" ht="27.6" customHeight="1">
      <c r="A44" s="241">
        <v>10</v>
      </c>
      <c r="B44" s="141" t="s">
        <v>748</v>
      </c>
      <c r="C44" s="1093"/>
      <c r="D44" s="353" t="s">
        <v>296</v>
      </c>
      <c r="E44" s="353">
        <v>2</v>
      </c>
      <c r="F44" s="474">
        <v>0</v>
      </c>
      <c r="G44" s="354">
        <f t="shared" si="0"/>
        <v>0</v>
      </c>
    </row>
    <row r="45" spans="1:8" ht="28.9" customHeight="1">
      <c r="A45" s="241">
        <v>11</v>
      </c>
      <c r="B45" s="141" t="s">
        <v>747</v>
      </c>
      <c r="C45" s="1093"/>
      <c r="D45" s="353" t="s">
        <v>296</v>
      </c>
      <c r="E45" s="353">
        <v>12</v>
      </c>
      <c r="F45" s="474">
        <v>0</v>
      </c>
      <c r="G45" s="354">
        <f t="shared" si="0"/>
        <v>0</v>
      </c>
    </row>
    <row r="46" spans="1:8" ht="29.45" customHeight="1">
      <c r="A46" s="241">
        <v>12</v>
      </c>
      <c r="B46" s="141" t="s">
        <v>746</v>
      </c>
      <c r="C46" s="1093"/>
      <c r="D46" s="353" t="s">
        <v>296</v>
      </c>
      <c r="E46" s="353">
        <v>6</v>
      </c>
      <c r="F46" s="474">
        <v>0</v>
      </c>
      <c r="G46" s="354">
        <f t="shared" si="0"/>
        <v>0</v>
      </c>
    </row>
    <row r="47" spans="1:8" ht="28.5" customHeight="1">
      <c r="A47" s="241">
        <v>13</v>
      </c>
      <c r="B47" s="141" t="s">
        <v>3431</v>
      </c>
      <c r="C47" s="1093"/>
      <c r="D47" s="159" t="s">
        <v>13</v>
      </c>
      <c r="E47" s="353">
        <v>10</v>
      </c>
      <c r="F47" s="474">
        <v>0</v>
      </c>
      <c r="G47" s="354">
        <f t="shared" si="0"/>
        <v>0</v>
      </c>
    </row>
    <row r="48" spans="1:8" ht="28.9" customHeight="1">
      <c r="A48" s="241">
        <v>14</v>
      </c>
      <c r="B48" s="141" t="s">
        <v>745</v>
      </c>
      <c r="C48" s="1093"/>
      <c r="D48" s="353" t="s">
        <v>296</v>
      </c>
      <c r="E48" s="353">
        <v>6</v>
      </c>
      <c r="F48" s="474">
        <v>0</v>
      </c>
      <c r="G48" s="354">
        <f t="shared" si="0"/>
        <v>0</v>
      </c>
    </row>
    <row r="49" spans="1:8" ht="28.9" customHeight="1">
      <c r="A49" s="241">
        <v>15</v>
      </c>
      <c r="B49" s="141" t="s">
        <v>744</v>
      </c>
      <c r="C49" s="1093"/>
      <c r="D49" s="353" t="s">
        <v>296</v>
      </c>
      <c r="E49" s="353">
        <v>6</v>
      </c>
      <c r="F49" s="474">
        <v>0</v>
      </c>
      <c r="G49" s="354">
        <f t="shared" si="0"/>
        <v>0</v>
      </c>
    </row>
    <row r="50" spans="1:8" ht="30" customHeight="1">
      <c r="A50" s="241">
        <v>16</v>
      </c>
      <c r="B50" s="141" t="s">
        <v>743</v>
      </c>
      <c r="C50" s="1093"/>
      <c r="D50" s="159" t="s">
        <v>4210</v>
      </c>
      <c r="E50" s="353">
        <v>12.25</v>
      </c>
      <c r="F50" s="474">
        <v>0</v>
      </c>
      <c r="G50" s="354">
        <f t="shared" si="0"/>
        <v>0</v>
      </c>
    </row>
    <row r="51" spans="1:8" ht="27.6" customHeight="1">
      <c r="A51" s="241">
        <v>17</v>
      </c>
      <c r="B51" s="141" t="s">
        <v>742</v>
      </c>
      <c r="C51" s="1093"/>
      <c r="D51" s="159" t="s">
        <v>11</v>
      </c>
      <c r="E51" s="353">
        <v>62</v>
      </c>
      <c r="F51" s="474">
        <v>0</v>
      </c>
      <c r="G51" s="354">
        <f t="shared" si="0"/>
        <v>0</v>
      </c>
    </row>
    <row r="52" spans="1:8" ht="29.45" customHeight="1">
      <c r="A52" s="241">
        <v>18</v>
      </c>
      <c r="B52" s="141" t="s">
        <v>741</v>
      </c>
      <c r="C52" s="1093"/>
      <c r="D52" s="159" t="s">
        <v>4210</v>
      </c>
      <c r="E52" s="353">
        <v>19</v>
      </c>
      <c r="F52" s="474">
        <v>0</v>
      </c>
      <c r="G52" s="354">
        <f t="shared" si="0"/>
        <v>0</v>
      </c>
    </row>
    <row r="53" spans="1:8" ht="28.9" customHeight="1">
      <c r="A53" s="241">
        <v>19</v>
      </c>
      <c r="B53" s="141" t="s">
        <v>740</v>
      </c>
      <c r="C53" s="1093"/>
      <c r="D53" s="159" t="s">
        <v>13</v>
      </c>
      <c r="E53" s="353">
        <v>42</v>
      </c>
      <c r="F53" s="474">
        <v>0</v>
      </c>
      <c r="G53" s="354">
        <f t="shared" si="0"/>
        <v>0</v>
      </c>
    </row>
    <row r="54" spans="1:8" ht="27.6" customHeight="1">
      <c r="A54" s="241">
        <v>20</v>
      </c>
      <c r="B54" s="141" t="s">
        <v>739</v>
      </c>
      <c r="C54" s="1093"/>
      <c r="D54" s="159" t="s">
        <v>11</v>
      </c>
      <c r="E54" s="353">
        <v>115</v>
      </c>
      <c r="F54" s="474">
        <v>0</v>
      </c>
      <c r="G54" s="354">
        <f t="shared" si="0"/>
        <v>0</v>
      </c>
    </row>
    <row r="55" spans="1:8" ht="30" customHeight="1">
      <c r="A55" s="241">
        <v>21</v>
      </c>
      <c r="B55" s="141" t="s">
        <v>738</v>
      </c>
      <c r="C55" s="1093"/>
      <c r="D55" s="353" t="s">
        <v>296</v>
      </c>
      <c r="E55" s="353">
        <v>12</v>
      </c>
      <c r="F55" s="474">
        <v>0</v>
      </c>
      <c r="G55" s="354">
        <f>+F55*E55</f>
        <v>0</v>
      </c>
    </row>
    <row r="56" spans="1:8" ht="27.6" customHeight="1">
      <c r="A56" s="241">
        <v>22</v>
      </c>
      <c r="B56" s="141" t="s">
        <v>737</v>
      </c>
      <c r="C56" s="1093"/>
      <c r="D56" s="159" t="s">
        <v>4210</v>
      </c>
      <c r="E56" s="353">
        <v>3</v>
      </c>
      <c r="F56" s="474">
        <v>0</v>
      </c>
      <c r="G56" s="354">
        <f>+F56*E56</f>
        <v>0</v>
      </c>
    </row>
    <row r="57" spans="1:8">
      <c r="A57" s="241">
        <v>23</v>
      </c>
      <c r="B57" s="141" t="s">
        <v>736</v>
      </c>
      <c r="C57" s="1093"/>
      <c r="D57" s="353" t="s">
        <v>380</v>
      </c>
      <c r="E57" s="353">
        <v>1</v>
      </c>
      <c r="F57" s="474">
        <v>0</v>
      </c>
      <c r="G57" s="354">
        <f>+F57*E57</f>
        <v>0</v>
      </c>
    </row>
    <row r="58" spans="1:8" s="26" customFormat="1">
      <c r="A58" s="355" t="s">
        <v>735</v>
      </c>
      <c r="B58" s="177" t="s">
        <v>734</v>
      </c>
      <c r="C58" s="177"/>
      <c r="D58" s="356"/>
      <c r="E58" s="357"/>
      <c r="F58" s="476"/>
      <c r="G58" s="358">
        <f>SUM(G35:G57)</f>
        <v>0</v>
      </c>
      <c r="H58" s="96"/>
    </row>
    <row r="59" spans="1:8">
      <c r="A59" s="199"/>
      <c r="B59" s="141"/>
      <c r="C59" s="1093"/>
      <c r="D59" s="353"/>
      <c r="E59" s="353"/>
      <c r="F59" s="474"/>
      <c r="G59" s="354"/>
    </row>
    <row r="60" spans="1:8">
      <c r="A60" s="201" t="s">
        <v>733</v>
      </c>
      <c r="B60" s="202"/>
      <c r="C60" s="1129"/>
      <c r="D60" s="351"/>
      <c r="E60" s="359"/>
      <c r="F60" s="304"/>
      <c r="G60" s="263"/>
    </row>
    <row r="61" spans="1:8" ht="27.6" customHeight="1">
      <c r="A61" s="163">
        <v>1</v>
      </c>
      <c r="B61" s="141" t="s">
        <v>732</v>
      </c>
      <c r="C61" s="1093"/>
      <c r="D61" s="159" t="s">
        <v>4210</v>
      </c>
      <c r="E61" s="353">
        <v>320</v>
      </c>
      <c r="F61" s="474">
        <v>0</v>
      </c>
      <c r="G61" s="354">
        <f t="shared" ref="G61:G67" si="1">+F61*E61</f>
        <v>0</v>
      </c>
    </row>
    <row r="62" spans="1:8" ht="28.5" customHeight="1">
      <c r="A62" s="163">
        <v>2</v>
      </c>
      <c r="B62" s="141" t="s">
        <v>731</v>
      </c>
      <c r="C62" s="1093"/>
      <c r="D62" s="159" t="s">
        <v>4210</v>
      </c>
      <c r="E62" s="353">
        <f>790+3*3*4+7*3*3</f>
        <v>889</v>
      </c>
      <c r="F62" s="474">
        <v>0</v>
      </c>
      <c r="G62" s="354">
        <f t="shared" si="1"/>
        <v>0</v>
      </c>
    </row>
    <row r="63" spans="1:8" ht="28.5" customHeight="1">
      <c r="A63" s="163">
        <v>3</v>
      </c>
      <c r="B63" s="141" t="s">
        <v>730</v>
      </c>
      <c r="C63" s="1093"/>
      <c r="D63" s="159" t="s">
        <v>11</v>
      </c>
      <c r="E63" s="353">
        <v>2400</v>
      </c>
      <c r="F63" s="474">
        <v>0</v>
      </c>
      <c r="G63" s="354">
        <f t="shared" si="1"/>
        <v>0</v>
      </c>
    </row>
    <row r="64" spans="1:8" ht="38.25">
      <c r="A64" s="163">
        <v>4</v>
      </c>
      <c r="B64" s="141" t="s">
        <v>729</v>
      </c>
      <c r="C64" s="1093"/>
      <c r="D64" s="159" t="s">
        <v>4210</v>
      </c>
      <c r="E64" s="353">
        <v>1025</v>
      </c>
      <c r="F64" s="474">
        <v>0</v>
      </c>
      <c r="G64" s="354">
        <f t="shared" si="1"/>
        <v>0</v>
      </c>
    </row>
    <row r="65" spans="1:8" ht="25.5">
      <c r="A65" s="163">
        <v>5</v>
      </c>
      <c r="B65" s="360" t="s">
        <v>728</v>
      </c>
      <c r="C65" s="1131"/>
      <c r="D65" s="159" t="s">
        <v>11</v>
      </c>
      <c r="E65" s="361">
        <v>550</v>
      </c>
      <c r="F65" s="474">
        <v>0</v>
      </c>
      <c r="G65" s="354">
        <f t="shared" si="1"/>
        <v>0</v>
      </c>
    </row>
    <row r="66" spans="1:8" ht="14.25">
      <c r="A66" s="163">
        <v>6</v>
      </c>
      <c r="B66" s="360" t="s">
        <v>727</v>
      </c>
      <c r="C66" s="1131"/>
      <c r="D66" s="159" t="s">
        <v>4210</v>
      </c>
      <c r="E66" s="361">
        <v>790</v>
      </c>
      <c r="F66" s="474">
        <v>0</v>
      </c>
      <c r="G66" s="354">
        <f t="shared" si="1"/>
        <v>0</v>
      </c>
    </row>
    <row r="67" spans="1:8" ht="14.25">
      <c r="A67" s="163">
        <v>7</v>
      </c>
      <c r="B67" s="141" t="s">
        <v>726</v>
      </c>
      <c r="C67" s="1093"/>
      <c r="D67" s="159" t="s">
        <v>11</v>
      </c>
      <c r="E67" s="353">
        <v>1300</v>
      </c>
      <c r="F67" s="474">
        <v>0</v>
      </c>
      <c r="G67" s="354">
        <f t="shared" si="1"/>
        <v>0</v>
      </c>
    </row>
    <row r="68" spans="1:8" s="26" customFormat="1">
      <c r="A68" s="355" t="s">
        <v>618</v>
      </c>
      <c r="B68" s="177" t="s">
        <v>725</v>
      </c>
      <c r="C68" s="177"/>
      <c r="D68" s="356"/>
      <c r="E68" s="357"/>
      <c r="F68" s="476"/>
      <c r="G68" s="358">
        <f>SUM(G61:G67)</f>
        <v>0</v>
      </c>
      <c r="H68" s="96"/>
    </row>
    <row r="69" spans="1:8">
      <c r="A69" s="362"/>
      <c r="B69" s="136"/>
      <c r="C69" s="1100"/>
      <c r="D69" s="353"/>
      <c r="E69" s="361"/>
      <c r="F69" s="474"/>
      <c r="G69" s="354"/>
    </row>
    <row r="70" spans="1:8">
      <c r="A70" s="201" t="s">
        <v>724</v>
      </c>
      <c r="B70" s="202"/>
      <c r="C70" s="1129"/>
      <c r="D70" s="351"/>
      <c r="E70" s="359"/>
      <c r="F70" s="304"/>
      <c r="G70" s="263"/>
    </row>
    <row r="71" spans="1:8" ht="38.25">
      <c r="A71" s="163">
        <v>1</v>
      </c>
      <c r="B71" s="136" t="s">
        <v>723</v>
      </c>
      <c r="C71" s="1100"/>
      <c r="D71" s="159" t="s">
        <v>4210</v>
      </c>
      <c r="E71" s="361">
        <v>965</v>
      </c>
      <c r="F71" s="474">
        <v>0</v>
      </c>
      <c r="G71" s="354">
        <f t="shared" ref="G71:G83" si="2">+F71*E71</f>
        <v>0</v>
      </c>
    </row>
    <row r="72" spans="1:8" ht="40.9" customHeight="1">
      <c r="A72" s="163">
        <v>2</v>
      </c>
      <c r="B72" s="136" t="s">
        <v>722</v>
      </c>
      <c r="C72" s="1100"/>
      <c r="D72" s="159" t="s">
        <v>4210</v>
      </c>
      <c r="E72" s="361">
        <v>29</v>
      </c>
      <c r="F72" s="474">
        <v>0</v>
      </c>
      <c r="G72" s="354">
        <f>+F72*E72</f>
        <v>0</v>
      </c>
    </row>
    <row r="73" spans="1:8" ht="28.5" customHeight="1">
      <c r="A73" s="163">
        <v>3</v>
      </c>
      <c r="B73" s="136" t="s">
        <v>721</v>
      </c>
      <c r="C73" s="1100"/>
      <c r="D73" s="159" t="s">
        <v>11</v>
      </c>
      <c r="E73" s="361">
        <v>1660</v>
      </c>
      <c r="F73" s="474">
        <v>0</v>
      </c>
      <c r="G73" s="354">
        <f t="shared" si="2"/>
        <v>0</v>
      </c>
    </row>
    <row r="74" spans="1:8" ht="42" customHeight="1">
      <c r="A74" s="163">
        <v>4</v>
      </c>
      <c r="B74" s="136" t="s">
        <v>720</v>
      </c>
      <c r="C74" s="1100"/>
      <c r="D74" s="159" t="s">
        <v>11</v>
      </c>
      <c r="E74" s="361">
        <v>66</v>
      </c>
      <c r="F74" s="474">
        <v>0</v>
      </c>
      <c r="G74" s="354">
        <f t="shared" si="2"/>
        <v>0</v>
      </c>
    </row>
    <row r="75" spans="1:8" ht="27.75" customHeight="1">
      <c r="A75" s="163">
        <v>5</v>
      </c>
      <c r="B75" s="136" t="s">
        <v>719</v>
      </c>
      <c r="C75" s="1100"/>
      <c r="D75" s="159" t="s">
        <v>13</v>
      </c>
      <c r="E75" s="361">
        <v>6</v>
      </c>
      <c r="F75" s="474">
        <v>0</v>
      </c>
      <c r="G75" s="354">
        <f>+F75*E75</f>
        <v>0</v>
      </c>
    </row>
    <row r="76" spans="1:8" ht="31.15" customHeight="1">
      <c r="A76" s="163">
        <v>6</v>
      </c>
      <c r="B76" s="136" t="s">
        <v>718</v>
      </c>
      <c r="C76" s="1100"/>
      <c r="D76" s="159" t="s">
        <v>11</v>
      </c>
      <c r="E76" s="361">
        <v>1660</v>
      </c>
      <c r="F76" s="474">
        <v>0</v>
      </c>
      <c r="G76" s="354">
        <f t="shared" si="2"/>
        <v>0</v>
      </c>
    </row>
    <row r="77" spans="1:8" ht="28.9" customHeight="1">
      <c r="A77" s="163">
        <v>7</v>
      </c>
      <c r="B77" s="136" t="s">
        <v>717</v>
      </c>
      <c r="C77" s="1100"/>
      <c r="D77" s="159" t="s">
        <v>11</v>
      </c>
      <c r="E77" s="361">
        <v>520</v>
      </c>
      <c r="F77" s="474">
        <v>0</v>
      </c>
      <c r="G77" s="354">
        <f t="shared" si="2"/>
        <v>0</v>
      </c>
    </row>
    <row r="78" spans="1:8" ht="28.9" customHeight="1">
      <c r="A78" s="163">
        <v>8</v>
      </c>
      <c r="B78" s="136" t="s">
        <v>716</v>
      </c>
      <c r="C78" s="1100"/>
      <c r="D78" s="159" t="s">
        <v>11</v>
      </c>
      <c r="E78" s="361">
        <v>383</v>
      </c>
      <c r="F78" s="474">
        <v>0</v>
      </c>
      <c r="G78" s="354">
        <f t="shared" si="2"/>
        <v>0</v>
      </c>
    </row>
    <row r="79" spans="1:8" ht="27.75" customHeight="1">
      <c r="A79" s="163">
        <v>9</v>
      </c>
      <c r="B79" s="136" t="s">
        <v>715</v>
      </c>
      <c r="C79" s="1100"/>
      <c r="D79" s="159" t="s">
        <v>13</v>
      </c>
      <c r="E79" s="361">
        <v>220</v>
      </c>
      <c r="F79" s="474">
        <v>0</v>
      </c>
      <c r="G79" s="354">
        <f t="shared" si="2"/>
        <v>0</v>
      </c>
    </row>
    <row r="80" spans="1:8" ht="27.75" customHeight="1">
      <c r="A80" s="163">
        <v>10</v>
      </c>
      <c r="B80" s="136" t="s">
        <v>714</v>
      </c>
      <c r="C80" s="1100"/>
      <c r="D80" s="159" t="s">
        <v>13</v>
      </c>
      <c r="E80" s="361">
        <v>245</v>
      </c>
      <c r="F80" s="474">
        <v>0</v>
      </c>
      <c r="G80" s="354">
        <f t="shared" si="2"/>
        <v>0</v>
      </c>
    </row>
    <row r="81" spans="1:8" ht="40.9" customHeight="1">
      <c r="A81" s="163">
        <v>11</v>
      </c>
      <c r="B81" s="136" t="s">
        <v>713</v>
      </c>
      <c r="C81" s="1100"/>
      <c r="D81" s="159" t="s">
        <v>11</v>
      </c>
      <c r="E81" s="361">
        <v>18</v>
      </c>
      <c r="F81" s="474">
        <v>0</v>
      </c>
      <c r="G81" s="354">
        <f t="shared" si="2"/>
        <v>0</v>
      </c>
    </row>
    <row r="82" spans="1:8" ht="55.9" customHeight="1">
      <c r="A82" s="163">
        <v>12</v>
      </c>
      <c r="B82" s="136" t="s">
        <v>712</v>
      </c>
      <c r="C82" s="1100"/>
      <c r="D82" s="159" t="s">
        <v>11</v>
      </c>
      <c r="E82" s="361">
        <v>70</v>
      </c>
      <c r="F82" s="474">
        <v>0</v>
      </c>
      <c r="G82" s="354">
        <f t="shared" si="2"/>
        <v>0</v>
      </c>
    </row>
    <row r="83" spans="1:8" ht="25.5">
      <c r="A83" s="163">
        <v>13</v>
      </c>
      <c r="B83" s="360" t="s">
        <v>711</v>
      </c>
      <c r="C83" s="1131"/>
      <c r="D83" s="159" t="s">
        <v>11</v>
      </c>
      <c r="E83" s="361">
        <v>180</v>
      </c>
      <c r="F83" s="474">
        <v>0</v>
      </c>
      <c r="G83" s="354">
        <f t="shared" si="2"/>
        <v>0</v>
      </c>
    </row>
    <row r="84" spans="1:8" s="26" customFormat="1" ht="25.5">
      <c r="A84" s="355" t="s">
        <v>617</v>
      </c>
      <c r="B84" s="177" t="s">
        <v>710</v>
      </c>
      <c r="C84" s="177"/>
      <c r="D84" s="356"/>
      <c r="E84" s="357"/>
      <c r="F84" s="476"/>
      <c r="G84" s="358">
        <f>SUM(G71:G83)</f>
        <v>0</v>
      </c>
      <c r="H84" s="96"/>
    </row>
    <row r="85" spans="1:8">
      <c r="A85" s="199"/>
      <c r="B85" s="136"/>
      <c r="C85" s="1100"/>
      <c r="D85" s="353"/>
      <c r="E85" s="361"/>
      <c r="F85" s="474"/>
      <c r="G85" s="354"/>
    </row>
    <row r="86" spans="1:8">
      <c r="A86" s="201" t="s">
        <v>709</v>
      </c>
      <c r="B86" s="202"/>
      <c r="C86" s="1129"/>
      <c r="D86" s="351"/>
      <c r="E86" s="359"/>
      <c r="F86" s="304"/>
      <c r="G86" s="263"/>
    </row>
    <row r="87" spans="1:8" ht="54.75" customHeight="1">
      <c r="A87" s="163">
        <v>1</v>
      </c>
      <c r="B87" s="360" t="s">
        <v>708</v>
      </c>
      <c r="C87" s="1131"/>
      <c r="D87" s="159" t="s">
        <v>4210</v>
      </c>
      <c r="E87" s="353">
        <f>+(251+15+10)*1.5*0.8</f>
        <v>331.20000000000005</v>
      </c>
      <c r="F87" s="474">
        <v>0</v>
      </c>
      <c r="G87" s="354">
        <f t="shared" ref="G87:G93" si="3">+F87*E87</f>
        <v>0</v>
      </c>
    </row>
    <row r="88" spans="1:8" ht="41.25" customHeight="1">
      <c r="A88" s="163">
        <v>2</v>
      </c>
      <c r="B88" s="360" t="s">
        <v>707</v>
      </c>
      <c r="C88" s="1131"/>
      <c r="D88" s="159" t="s">
        <v>11</v>
      </c>
      <c r="E88" s="353">
        <f>+E87/1.5</f>
        <v>220.80000000000004</v>
      </c>
      <c r="F88" s="474">
        <v>0</v>
      </c>
      <c r="G88" s="354">
        <f t="shared" si="3"/>
        <v>0</v>
      </c>
    </row>
    <row r="89" spans="1:8" ht="72" customHeight="1">
      <c r="A89" s="163">
        <v>3</v>
      </c>
      <c r="B89" s="360" t="s">
        <v>706</v>
      </c>
      <c r="C89" s="1131"/>
      <c r="D89" s="159" t="s">
        <v>4210</v>
      </c>
      <c r="E89" s="353">
        <f>+E93*0.6*0.4</f>
        <v>41.28</v>
      </c>
      <c r="F89" s="474">
        <v>0</v>
      </c>
      <c r="G89" s="354">
        <f t="shared" si="3"/>
        <v>0</v>
      </c>
    </row>
    <row r="90" spans="1:8" ht="80.45" customHeight="1">
      <c r="A90" s="163">
        <v>4</v>
      </c>
      <c r="B90" s="360" t="s">
        <v>705</v>
      </c>
      <c r="C90" s="1131"/>
      <c r="D90" s="159" t="s">
        <v>4210</v>
      </c>
      <c r="E90" s="353">
        <f>+E88*0.1</f>
        <v>22.080000000000005</v>
      </c>
      <c r="F90" s="474">
        <v>0</v>
      </c>
      <c r="G90" s="354">
        <f t="shared" si="3"/>
        <v>0</v>
      </c>
    </row>
    <row r="91" spans="1:8" ht="81.75" customHeight="1">
      <c r="A91" s="163">
        <v>5</v>
      </c>
      <c r="B91" s="360" t="s">
        <v>704</v>
      </c>
      <c r="C91" s="1131"/>
      <c r="D91" s="159" t="s">
        <v>4210</v>
      </c>
      <c r="E91" s="353">
        <f>+E88*0.4</f>
        <v>88.320000000000022</v>
      </c>
      <c r="F91" s="474">
        <v>0</v>
      </c>
      <c r="G91" s="354">
        <f t="shared" si="3"/>
        <v>0</v>
      </c>
    </row>
    <row r="92" spans="1:8" ht="109.5" customHeight="1">
      <c r="A92" s="163">
        <v>6</v>
      </c>
      <c r="B92" s="360" t="s">
        <v>703</v>
      </c>
      <c r="C92" s="1131"/>
      <c r="D92" s="159" t="s">
        <v>4210</v>
      </c>
      <c r="E92" s="353">
        <f>+E88*0.6</f>
        <v>132.48000000000002</v>
      </c>
      <c r="F92" s="474">
        <v>0</v>
      </c>
      <c r="G92" s="354">
        <f t="shared" si="3"/>
        <v>0</v>
      </c>
    </row>
    <row r="93" spans="1:8" ht="42" customHeight="1">
      <c r="A93" s="163">
        <v>7</v>
      </c>
      <c r="B93" s="363" t="s">
        <v>702</v>
      </c>
      <c r="C93" s="1132"/>
      <c r="D93" s="159" t="s">
        <v>13</v>
      </c>
      <c r="E93" s="353">
        <v>172</v>
      </c>
      <c r="F93" s="474">
        <v>0</v>
      </c>
      <c r="G93" s="365">
        <f t="shared" si="3"/>
        <v>0</v>
      </c>
    </row>
    <row r="94" spans="1:8" ht="46.15" customHeight="1">
      <c r="A94" s="163">
        <v>8</v>
      </c>
      <c r="B94" s="363" t="s">
        <v>701</v>
      </c>
      <c r="C94" s="1132"/>
      <c r="D94" s="159" t="s">
        <v>13</v>
      </c>
      <c r="E94" s="353">
        <v>15</v>
      </c>
      <c r="F94" s="474">
        <v>0</v>
      </c>
      <c r="G94" s="365">
        <f t="shared" ref="G94:G107" si="4">E94*F94</f>
        <v>0</v>
      </c>
    </row>
    <row r="95" spans="1:8" ht="49.5" customHeight="1">
      <c r="A95" s="163">
        <v>9</v>
      </c>
      <c r="B95" s="363" t="s">
        <v>700</v>
      </c>
      <c r="C95" s="1132"/>
      <c r="D95" s="159" t="s">
        <v>13</v>
      </c>
      <c r="E95" s="353">
        <v>251</v>
      </c>
      <c r="F95" s="474">
        <v>0</v>
      </c>
      <c r="G95" s="365">
        <f t="shared" si="4"/>
        <v>0</v>
      </c>
    </row>
    <row r="96" spans="1:8" ht="51" customHeight="1">
      <c r="A96" s="163">
        <v>10</v>
      </c>
      <c r="B96" s="363" t="s">
        <v>699</v>
      </c>
      <c r="C96" s="1132"/>
      <c r="D96" s="159" t="s">
        <v>13</v>
      </c>
      <c r="E96" s="353">
        <v>15</v>
      </c>
      <c r="F96" s="474">
        <v>0</v>
      </c>
      <c r="G96" s="365">
        <f t="shared" si="4"/>
        <v>0</v>
      </c>
    </row>
    <row r="97" spans="1:8" ht="27.75" customHeight="1">
      <c r="A97" s="163">
        <v>11</v>
      </c>
      <c r="B97" s="363" t="s">
        <v>698</v>
      </c>
      <c r="C97" s="1132"/>
      <c r="D97" s="364" t="s">
        <v>296</v>
      </c>
      <c r="E97" s="353">
        <v>5</v>
      </c>
      <c r="F97" s="474">
        <v>0</v>
      </c>
      <c r="G97" s="365">
        <f t="shared" si="4"/>
        <v>0</v>
      </c>
    </row>
    <row r="98" spans="1:8" ht="31.9" customHeight="1">
      <c r="A98" s="163">
        <v>12</v>
      </c>
      <c r="B98" s="363" t="s">
        <v>697</v>
      </c>
      <c r="C98" s="1132"/>
      <c r="D98" s="364" t="s">
        <v>296</v>
      </c>
      <c r="E98" s="353">
        <v>6</v>
      </c>
      <c r="F98" s="474">
        <v>0</v>
      </c>
      <c r="G98" s="365">
        <f t="shared" si="4"/>
        <v>0</v>
      </c>
    </row>
    <row r="99" spans="1:8" ht="30" customHeight="1">
      <c r="A99" s="163">
        <v>13</v>
      </c>
      <c r="B99" s="363" t="s">
        <v>696</v>
      </c>
      <c r="C99" s="1132"/>
      <c r="D99" s="364" t="s">
        <v>296</v>
      </c>
      <c r="E99" s="353">
        <v>2</v>
      </c>
      <c r="F99" s="474">
        <v>0</v>
      </c>
      <c r="G99" s="365">
        <f t="shared" si="4"/>
        <v>0</v>
      </c>
    </row>
    <row r="100" spans="1:8" ht="32.25" customHeight="1">
      <c r="A100" s="163">
        <v>14</v>
      </c>
      <c r="B100" s="363" t="s">
        <v>695</v>
      </c>
      <c r="C100" s="1132"/>
      <c r="D100" s="364" t="s">
        <v>296</v>
      </c>
      <c r="E100" s="353">
        <v>2</v>
      </c>
      <c r="F100" s="474">
        <v>0</v>
      </c>
      <c r="G100" s="365">
        <f t="shared" si="4"/>
        <v>0</v>
      </c>
    </row>
    <row r="101" spans="1:8" ht="81.599999999999994" customHeight="1">
      <c r="A101" s="163">
        <v>15</v>
      </c>
      <c r="B101" s="363" t="s">
        <v>694</v>
      </c>
      <c r="C101" s="1132"/>
      <c r="D101" s="364" t="s">
        <v>296</v>
      </c>
      <c r="E101" s="353">
        <v>1</v>
      </c>
      <c r="F101" s="474">
        <v>0</v>
      </c>
      <c r="G101" s="365">
        <f t="shared" si="4"/>
        <v>0</v>
      </c>
    </row>
    <row r="102" spans="1:8" ht="82.9" customHeight="1">
      <c r="A102" s="163">
        <v>16</v>
      </c>
      <c r="B102" s="363" t="s">
        <v>693</v>
      </c>
      <c r="C102" s="1132"/>
      <c r="D102" s="364" t="s">
        <v>296</v>
      </c>
      <c r="E102" s="353">
        <v>2</v>
      </c>
      <c r="F102" s="474">
        <v>0</v>
      </c>
      <c r="G102" s="365">
        <f t="shared" si="4"/>
        <v>0</v>
      </c>
    </row>
    <row r="103" spans="1:8" ht="80.25" customHeight="1">
      <c r="A103" s="163">
        <v>17</v>
      </c>
      <c r="B103" s="363" t="s">
        <v>692</v>
      </c>
      <c r="C103" s="1132"/>
      <c r="D103" s="364" t="s">
        <v>296</v>
      </c>
      <c r="E103" s="353">
        <v>6</v>
      </c>
      <c r="F103" s="474">
        <v>0</v>
      </c>
      <c r="G103" s="365">
        <f t="shared" si="4"/>
        <v>0</v>
      </c>
    </row>
    <row r="104" spans="1:8" ht="45" customHeight="1">
      <c r="A104" s="163">
        <v>18</v>
      </c>
      <c r="B104" s="363" t="s">
        <v>691</v>
      </c>
      <c r="C104" s="1132"/>
      <c r="D104" s="159" t="s">
        <v>13</v>
      </c>
      <c r="E104" s="353">
        <v>50</v>
      </c>
      <c r="F104" s="474">
        <v>0</v>
      </c>
      <c r="G104" s="365">
        <f t="shared" si="4"/>
        <v>0</v>
      </c>
    </row>
    <row r="105" spans="1:8" ht="85.15" customHeight="1">
      <c r="A105" s="163">
        <v>19</v>
      </c>
      <c r="B105" s="363" t="s">
        <v>690</v>
      </c>
      <c r="C105" s="1132"/>
      <c r="D105" s="364" t="s">
        <v>296</v>
      </c>
      <c r="E105" s="353">
        <v>1</v>
      </c>
      <c r="F105" s="474">
        <v>0</v>
      </c>
      <c r="G105" s="365">
        <f t="shared" si="4"/>
        <v>0</v>
      </c>
    </row>
    <row r="106" spans="1:8" ht="70.150000000000006" customHeight="1">
      <c r="A106" s="163">
        <v>20</v>
      </c>
      <c r="B106" s="363" t="s">
        <v>689</v>
      </c>
      <c r="C106" s="1132"/>
      <c r="D106" s="364" t="s">
        <v>296</v>
      </c>
      <c r="E106" s="353">
        <v>1</v>
      </c>
      <c r="F106" s="474">
        <v>0</v>
      </c>
      <c r="G106" s="365">
        <f t="shared" si="4"/>
        <v>0</v>
      </c>
    </row>
    <row r="107" spans="1:8" ht="31.15" customHeight="1">
      <c r="A107" s="163">
        <v>21</v>
      </c>
      <c r="B107" s="363" t="s">
        <v>688</v>
      </c>
      <c r="C107" s="1132"/>
      <c r="D107" s="364" t="s">
        <v>296</v>
      </c>
      <c r="E107" s="353">
        <v>23</v>
      </c>
      <c r="F107" s="474">
        <v>0</v>
      </c>
      <c r="G107" s="365">
        <f t="shared" si="4"/>
        <v>0</v>
      </c>
    </row>
    <row r="108" spans="1:8" ht="26.25" customHeight="1">
      <c r="A108" s="163">
        <v>22</v>
      </c>
      <c r="B108" s="363" t="s">
        <v>3432</v>
      </c>
      <c r="C108" s="1132"/>
      <c r="D108" s="159" t="s">
        <v>13</v>
      </c>
      <c r="E108" s="353">
        <v>45</v>
      </c>
      <c r="F108" s="474">
        <v>0</v>
      </c>
      <c r="G108" s="365">
        <f>+F108*E108</f>
        <v>0</v>
      </c>
    </row>
    <row r="109" spans="1:8" s="26" customFormat="1">
      <c r="A109" s="355" t="s">
        <v>775</v>
      </c>
      <c r="B109" s="177" t="s">
        <v>4069</v>
      </c>
      <c r="C109" s="177"/>
      <c r="D109" s="356"/>
      <c r="E109" s="357"/>
      <c r="F109" s="476"/>
      <c r="G109" s="358">
        <f>SUM(G87:G108)</f>
        <v>0</v>
      </c>
      <c r="H109" s="96"/>
    </row>
    <row r="110" spans="1:8">
      <c r="A110" s="199"/>
      <c r="B110" s="136"/>
      <c r="C110" s="1100"/>
      <c r="D110" s="353"/>
      <c r="E110" s="361"/>
      <c r="F110" s="474"/>
      <c r="G110" s="354"/>
    </row>
    <row r="111" spans="1:8">
      <c r="A111" s="201" t="s">
        <v>686</v>
      </c>
      <c r="B111" s="202"/>
      <c r="C111" s="1129"/>
      <c r="D111" s="351"/>
      <c r="E111" s="359"/>
      <c r="F111" s="304"/>
      <c r="G111" s="263"/>
    </row>
    <row r="112" spans="1:8" ht="40.5" customHeight="1">
      <c r="A112" s="163">
        <v>1</v>
      </c>
      <c r="B112" s="136" t="s">
        <v>685</v>
      </c>
      <c r="C112" s="1100"/>
      <c r="D112" s="353" t="s">
        <v>296</v>
      </c>
      <c r="E112" s="361">
        <v>3</v>
      </c>
      <c r="F112" s="482">
        <v>0</v>
      </c>
      <c r="G112" s="332">
        <f t="shared" ref="G112:G115" si="5">+F112*E112</f>
        <v>0</v>
      </c>
    </row>
    <row r="113" spans="1:8" ht="40.5" customHeight="1">
      <c r="A113" s="163">
        <v>2</v>
      </c>
      <c r="B113" s="136" t="s">
        <v>684</v>
      </c>
      <c r="C113" s="1100"/>
      <c r="D113" s="353" t="s">
        <v>296</v>
      </c>
      <c r="E113" s="361">
        <v>2</v>
      </c>
      <c r="F113" s="482">
        <v>0</v>
      </c>
      <c r="G113" s="332">
        <f t="shared" si="5"/>
        <v>0</v>
      </c>
    </row>
    <row r="114" spans="1:8" ht="40.5" customHeight="1">
      <c r="A114" s="163">
        <v>3</v>
      </c>
      <c r="B114" s="136" t="s">
        <v>683</v>
      </c>
      <c r="C114" s="1100"/>
      <c r="D114" s="353" t="s">
        <v>296</v>
      </c>
      <c r="E114" s="361">
        <v>1</v>
      </c>
      <c r="F114" s="482">
        <v>0</v>
      </c>
      <c r="G114" s="332">
        <f t="shared" si="5"/>
        <v>0</v>
      </c>
    </row>
    <row r="115" spans="1:8" ht="42.6" customHeight="1">
      <c r="A115" s="163">
        <v>4</v>
      </c>
      <c r="B115" s="136" t="s">
        <v>682</v>
      </c>
      <c r="C115" s="1100"/>
      <c r="D115" s="353" t="s">
        <v>296</v>
      </c>
      <c r="E115" s="361">
        <v>6</v>
      </c>
      <c r="F115" s="482">
        <v>0</v>
      </c>
      <c r="G115" s="332">
        <f t="shared" si="5"/>
        <v>0</v>
      </c>
    </row>
    <row r="116" spans="1:8" ht="70.900000000000006" customHeight="1">
      <c r="A116" s="163">
        <v>5</v>
      </c>
      <c r="B116" s="366" t="s">
        <v>681</v>
      </c>
      <c r="C116" s="1133"/>
      <c r="D116" s="159" t="s">
        <v>13</v>
      </c>
      <c r="E116" s="361">
        <v>150</v>
      </c>
      <c r="F116" s="482">
        <v>0</v>
      </c>
      <c r="G116" s="332">
        <f>+F116*E116</f>
        <v>0</v>
      </c>
    </row>
    <row r="117" spans="1:8" ht="16.899999999999999" customHeight="1">
      <c r="A117" s="163">
        <v>6</v>
      </c>
      <c r="B117" s="136" t="s">
        <v>680</v>
      </c>
      <c r="C117" s="1100"/>
      <c r="D117" s="159" t="s">
        <v>4209</v>
      </c>
      <c r="E117" s="361">
        <v>35</v>
      </c>
      <c r="F117" s="482">
        <v>0</v>
      </c>
      <c r="G117" s="332">
        <f>+F117*E117</f>
        <v>0</v>
      </c>
    </row>
    <row r="118" spans="1:8" ht="74.45" customHeight="1">
      <c r="A118" s="163">
        <v>7</v>
      </c>
      <c r="B118" s="136" t="s">
        <v>679</v>
      </c>
      <c r="C118" s="1100"/>
      <c r="D118" s="159" t="s">
        <v>11</v>
      </c>
      <c r="E118" s="361">
        <v>6</v>
      </c>
      <c r="F118" s="482">
        <v>0</v>
      </c>
      <c r="G118" s="332">
        <f>+F118*E118</f>
        <v>0</v>
      </c>
    </row>
    <row r="119" spans="1:8" s="26" customFormat="1">
      <c r="A119" s="355" t="s">
        <v>615</v>
      </c>
      <c r="B119" s="177" t="s">
        <v>678</v>
      </c>
      <c r="C119" s="177"/>
      <c r="D119" s="356"/>
      <c r="E119" s="357"/>
      <c r="F119" s="476"/>
      <c r="G119" s="358">
        <f>SUM(G112:G118)</f>
        <v>0</v>
      </c>
      <c r="H119" s="96"/>
    </row>
    <row r="120" spans="1:8">
      <c r="A120" s="199"/>
      <c r="B120" s="200"/>
      <c r="C120" s="1134"/>
      <c r="D120" s="353"/>
      <c r="E120" s="361"/>
      <c r="F120" s="474"/>
      <c r="G120" s="354"/>
    </row>
    <row r="121" spans="1:8">
      <c r="A121" s="201" t="s">
        <v>613</v>
      </c>
      <c r="B121" s="202" t="s">
        <v>677</v>
      </c>
      <c r="C121" s="1129"/>
      <c r="D121" s="351"/>
      <c r="E121" s="359"/>
      <c r="F121" s="304"/>
      <c r="G121" s="263"/>
    </row>
    <row r="122" spans="1:8">
      <c r="A122" s="201" t="s">
        <v>179</v>
      </c>
      <c r="B122" s="202" t="s">
        <v>676</v>
      </c>
      <c r="C122" s="1129"/>
      <c r="D122" s="353"/>
      <c r="E122" s="361"/>
      <c r="F122" s="474"/>
      <c r="G122" s="354"/>
    </row>
    <row r="123" spans="1:8" ht="43.15" customHeight="1">
      <c r="A123" s="163">
        <v>1</v>
      </c>
      <c r="B123" s="136" t="s">
        <v>647</v>
      </c>
      <c r="C123" s="1100"/>
      <c r="D123" s="159" t="s">
        <v>4210</v>
      </c>
      <c r="E123" s="361">
        <v>240</v>
      </c>
      <c r="F123" s="482">
        <v>0</v>
      </c>
      <c r="G123" s="332">
        <f t="shared" ref="G123:G133" si="6">+F123*E123</f>
        <v>0</v>
      </c>
    </row>
    <row r="124" spans="1:8" ht="45.6" customHeight="1">
      <c r="A124" s="163">
        <v>2</v>
      </c>
      <c r="B124" s="136" t="s">
        <v>646</v>
      </c>
      <c r="C124" s="1100"/>
      <c r="D124" s="159" t="s">
        <v>11</v>
      </c>
      <c r="E124" s="361">
        <f>10.65*7.65</f>
        <v>81.472500000000011</v>
      </c>
      <c r="F124" s="482">
        <v>0</v>
      </c>
      <c r="G124" s="332">
        <f t="shared" si="6"/>
        <v>0</v>
      </c>
    </row>
    <row r="125" spans="1:8" ht="25.5" customHeight="1">
      <c r="A125" s="163">
        <v>3</v>
      </c>
      <c r="B125" s="136" t="s">
        <v>675</v>
      </c>
      <c r="C125" s="1100"/>
      <c r="D125" s="159" t="s">
        <v>11</v>
      </c>
      <c r="E125" s="361">
        <f>32.8*2.5</f>
        <v>82</v>
      </c>
      <c r="F125" s="482">
        <v>0</v>
      </c>
      <c r="G125" s="332">
        <f t="shared" si="6"/>
        <v>0</v>
      </c>
    </row>
    <row r="126" spans="1:8" ht="40.5" customHeight="1">
      <c r="A126" s="163">
        <v>4</v>
      </c>
      <c r="B126" s="136" t="s">
        <v>674</v>
      </c>
      <c r="C126" s="1100"/>
      <c r="D126" s="159" t="s">
        <v>11</v>
      </c>
      <c r="E126" s="361">
        <f>+(5.7+8.7)*2*0.3</f>
        <v>8.6399999999999988</v>
      </c>
      <c r="F126" s="482">
        <v>0</v>
      </c>
      <c r="G126" s="332">
        <f t="shared" si="6"/>
        <v>0</v>
      </c>
    </row>
    <row r="127" spans="1:8" ht="40.5" customHeight="1">
      <c r="A127" s="163">
        <v>5</v>
      </c>
      <c r="B127" s="136" t="s">
        <v>645</v>
      </c>
      <c r="C127" s="1100"/>
      <c r="D127" s="159" t="s">
        <v>11</v>
      </c>
      <c r="E127" s="361">
        <f>+(2.2*5.7*2)+(2.2*8.7*2)</f>
        <v>63.36</v>
      </c>
      <c r="F127" s="482">
        <v>0</v>
      </c>
      <c r="G127" s="332">
        <f t="shared" si="6"/>
        <v>0</v>
      </c>
    </row>
    <row r="128" spans="1:8" ht="40.5" customHeight="1">
      <c r="A128" s="163">
        <v>6</v>
      </c>
      <c r="B128" s="136" t="s">
        <v>673</v>
      </c>
      <c r="C128" s="1100"/>
      <c r="D128" s="159" t="s">
        <v>11</v>
      </c>
      <c r="E128" s="361">
        <v>40</v>
      </c>
      <c r="F128" s="482">
        <v>0</v>
      </c>
      <c r="G128" s="332">
        <f t="shared" si="6"/>
        <v>0</v>
      </c>
    </row>
    <row r="129" spans="1:8" ht="40.5" customHeight="1">
      <c r="A129" s="163">
        <v>7</v>
      </c>
      <c r="B129" s="136" t="s">
        <v>643</v>
      </c>
      <c r="C129" s="1100"/>
      <c r="D129" s="159" t="s">
        <v>4210</v>
      </c>
      <c r="E129" s="361">
        <v>8.5</v>
      </c>
      <c r="F129" s="482">
        <v>0</v>
      </c>
      <c r="G129" s="332">
        <f t="shared" si="6"/>
        <v>0</v>
      </c>
    </row>
    <row r="130" spans="1:8" ht="56.45" customHeight="1">
      <c r="A130" s="163">
        <v>8</v>
      </c>
      <c r="B130" s="136" t="s">
        <v>672</v>
      </c>
      <c r="C130" s="1100"/>
      <c r="D130" s="159" t="s">
        <v>4210</v>
      </c>
      <c r="E130" s="361">
        <v>51</v>
      </c>
      <c r="F130" s="482">
        <v>0</v>
      </c>
      <c r="G130" s="332">
        <f t="shared" si="6"/>
        <v>0</v>
      </c>
    </row>
    <row r="131" spans="1:8" ht="114.75">
      <c r="A131" s="163">
        <v>9</v>
      </c>
      <c r="B131" s="136" t="s">
        <v>641</v>
      </c>
      <c r="C131" s="1100"/>
      <c r="D131" s="159" t="s">
        <v>0</v>
      </c>
      <c r="E131" s="361">
        <v>1470</v>
      </c>
      <c r="F131" s="482">
        <v>0</v>
      </c>
      <c r="G131" s="332">
        <f t="shared" si="6"/>
        <v>0</v>
      </c>
    </row>
    <row r="132" spans="1:8" ht="23.25" customHeight="1">
      <c r="A132" s="163">
        <v>10</v>
      </c>
      <c r="B132" s="136" t="s">
        <v>640</v>
      </c>
      <c r="C132" s="1100"/>
      <c r="D132" s="353" t="s">
        <v>0</v>
      </c>
      <c r="E132" s="361">
        <v>2310</v>
      </c>
      <c r="F132" s="482">
        <v>0</v>
      </c>
      <c r="G132" s="332">
        <f t="shared" si="6"/>
        <v>0</v>
      </c>
    </row>
    <row r="133" spans="1:8" ht="40.5" customHeight="1">
      <c r="A133" s="163">
        <v>11</v>
      </c>
      <c r="B133" s="136" t="s">
        <v>671</v>
      </c>
      <c r="C133" s="1100"/>
      <c r="D133" s="353" t="s">
        <v>296</v>
      </c>
      <c r="E133" s="361">
        <v>1</v>
      </c>
      <c r="F133" s="482">
        <v>0</v>
      </c>
      <c r="G133" s="332">
        <f t="shared" si="6"/>
        <v>0</v>
      </c>
    </row>
    <row r="134" spans="1:8" s="26" customFormat="1">
      <c r="A134" s="355" t="s">
        <v>179</v>
      </c>
      <c r="B134" s="177"/>
      <c r="C134" s="177"/>
      <c r="D134" s="356"/>
      <c r="E134" s="357"/>
      <c r="F134" s="476"/>
      <c r="G134" s="358">
        <f>SUM(G123:G133)</f>
        <v>0</v>
      </c>
      <c r="H134" s="96"/>
    </row>
    <row r="135" spans="1:8" s="26" customFormat="1">
      <c r="A135" s="367"/>
      <c r="B135" s="150"/>
      <c r="C135" s="1107"/>
      <c r="D135" s="368"/>
      <c r="E135" s="369"/>
      <c r="F135" s="484"/>
      <c r="G135" s="370"/>
      <c r="H135" s="96"/>
    </row>
    <row r="136" spans="1:8">
      <c r="A136" s="201" t="s">
        <v>168</v>
      </c>
      <c r="B136" s="202" t="s">
        <v>670</v>
      </c>
      <c r="C136" s="1129"/>
      <c r="D136" s="353"/>
      <c r="E136" s="361"/>
      <c r="F136" s="474"/>
      <c r="G136" s="354"/>
    </row>
    <row r="137" spans="1:8" ht="25.5">
      <c r="A137" s="163">
        <v>1</v>
      </c>
      <c r="B137" s="136" t="s">
        <v>669</v>
      </c>
      <c r="C137" s="1100"/>
      <c r="D137" s="159" t="s">
        <v>4210</v>
      </c>
      <c r="E137" s="361">
        <v>16</v>
      </c>
      <c r="F137" s="482">
        <v>0</v>
      </c>
      <c r="G137" s="332">
        <f>+F137*E137</f>
        <v>0</v>
      </c>
    </row>
    <row r="138" spans="1:8" ht="31.15" customHeight="1">
      <c r="A138" s="163">
        <v>2</v>
      </c>
      <c r="B138" s="136" t="s">
        <v>664</v>
      </c>
      <c r="C138" s="1100"/>
      <c r="D138" s="159" t="s">
        <v>4210</v>
      </c>
      <c r="E138" s="361">
        <v>13.5</v>
      </c>
      <c r="F138" s="482">
        <v>0</v>
      </c>
      <c r="G138" s="354">
        <f t="shared" ref="G138:G144" si="7">+F138*E138</f>
        <v>0</v>
      </c>
    </row>
    <row r="139" spans="1:8" ht="40.5" customHeight="1">
      <c r="A139" s="163">
        <v>3</v>
      </c>
      <c r="B139" s="136" t="s">
        <v>663</v>
      </c>
      <c r="C139" s="1100"/>
      <c r="D139" s="159" t="s">
        <v>4210</v>
      </c>
      <c r="E139" s="361">
        <v>15</v>
      </c>
      <c r="F139" s="482">
        <v>0</v>
      </c>
      <c r="G139" s="332">
        <f t="shared" si="7"/>
        <v>0</v>
      </c>
    </row>
    <row r="140" spans="1:8" ht="56.45" customHeight="1">
      <c r="A140" s="163">
        <v>4</v>
      </c>
      <c r="B140" s="136" t="s">
        <v>662</v>
      </c>
      <c r="C140" s="1100"/>
      <c r="D140" s="159" t="s">
        <v>4210</v>
      </c>
      <c r="E140" s="361">
        <v>6.2</v>
      </c>
      <c r="F140" s="482">
        <v>0</v>
      </c>
      <c r="G140" s="332">
        <f t="shared" si="7"/>
        <v>0</v>
      </c>
    </row>
    <row r="141" spans="1:8" ht="31.15" customHeight="1">
      <c r="A141" s="163">
        <v>5</v>
      </c>
      <c r="B141" s="136" t="s">
        <v>668</v>
      </c>
      <c r="C141" s="1100"/>
      <c r="D141" s="159" t="s">
        <v>0</v>
      </c>
      <c r="E141" s="361">
        <v>230</v>
      </c>
      <c r="F141" s="482">
        <v>0</v>
      </c>
      <c r="G141" s="354">
        <f t="shared" si="7"/>
        <v>0</v>
      </c>
    </row>
    <row r="142" spans="1:8" ht="16.149999999999999" customHeight="1">
      <c r="A142" s="163">
        <v>6</v>
      </c>
      <c r="B142" s="136" t="s">
        <v>667</v>
      </c>
      <c r="C142" s="1100"/>
      <c r="D142" s="159" t="s">
        <v>11</v>
      </c>
      <c r="E142" s="361">
        <v>42</v>
      </c>
      <c r="F142" s="482">
        <v>0</v>
      </c>
      <c r="G142" s="354">
        <f t="shared" si="7"/>
        <v>0</v>
      </c>
    </row>
    <row r="143" spans="1:8" ht="27" customHeight="1">
      <c r="A143" s="163">
        <v>7</v>
      </c>
      <c r="B143" s="136" t="s">
        <v>658</v>
      </c>
      <c r="C143" s="1100"/>
      <c r="D143" s="159" t="s">
        <v>380</v>
      </c>
      <c r="E143" s="361">
        <v>1</v>
      </c>
      <c r="F143" s="482">
        <v>0</v>
      </c>
      <c r="G143" s="354">
        <f t="shared" si="7"/>
        <v>0</v>
      </c>
    </row>
    <row r="144" spans="1:8" ht="16.149999999999999" customHeight="1">
      <c r="A144" s="163">
        <v>8</v>
      </c>
      <c r="B144" s="136" t="s">
        <v>661</v>
      </c>
      <c r="C144" s="1100"/>
      <c r="D144" s="159" t="s">
        <v>13</v>
      </c>
      <c r="E144" s="361">
        <v>3</v>
      </c>
      <c r="F144" s="482">
        <v>0</v>
      </c>
      <c r="G144" s="354">
        <f t="shared" si="7"/>
        <v>0</v>
      </c>
    </row>
    <row r="145" spans="1:8" s="26" customFormat="1">
      <c r="A145" s="355" t="s">
        <v>168</v>
      </c>
      <c r="B145" s="177"/>
      <c r="C145" s="177"/>
      <c r="D145" s="356"/>
      <c r="E145" s="357"/>
      <c r="F145" s="476"/>
      <c r="G145" s="358">
        <f>SUM(G137:G144)</f>
        <v>0</v>
      </c>
      <c r="H145" s="96"/>
    </row>
    <row r="146" spans="1:8" s="26" customFormat="1">
      <c r="A146" s="367"/>
      <c r="B146" s="150"/>
      <c r="C146" s="1107"/>
      <c r="D146" s="368"/>
      <c r="E146" s="369"/>
      <c r="F146" s="484"/>
      <c r="G146" s="370"/>
      <c r="H146" s="96"/>
    </row>
    <row r="147" spans="1:8" ht="26.25" customHeight="1">
      <c r="A147" s="201" t="s">
        <v>57</v>
      </c>
      <c r="B147" s="202" t="s">
        <v>3433</v>
      </c>
      <c r="C147" s="1129"/>
      <c r="D147" s="353"/>
      <c r="E147" s="361"/>
      <c r="F147" s="474"/>
      <c r="G147" s="354"/>
    </row>
    <row r="148" spans="1:8" ht="24" customHeight="1">
      <c r="A148" s="163">
        <v>1</v>
      </c>
      <c r="B148" s="136" t="s">
        <v>665</v>
      </c>
      <c r="C148" s="1100"/>
      <c r="D148" s="159" t="s">
        <v>4210</v>
      </c>
      <c r="E148" s="361">
        <v>14</v>
      </c>
      <c r="F148" s="482">
        <v>0</v>
      </c>
      <c r="G148" s="332">
        <f>+F148*E148</f>
        <v>0</v>
      </c>
    </row>
    <row r="149" spans="1:8" ht="31.15" customHeight="1">
      <c r="A149" s="163">
        <v>2</v>
      </c>
      <c r="B149" s="136" t="s">
        <v>664</v>
      </c>
      <c r="C149" s="1100"/>
      <c r="D149" s="159" t="s">
        <v>4210</v>
      </c>
      <c r="E149" s="361">
        <v>12</v>
      </c>
      <c r="F149" s="482">
        <v>0</v>
      </c>
      <c r="G149" s="354">
        <f t="shared" ref="G149:G159" si="8">+F149*E149</f>
        <v>0</v>
      </c>
    </row>
    <row r="150" spans="1:8" ht="40.5" customHeight="1">
      <c r="A150" s="163">
        <v>3</v>
      </c>
      <c r="B150" s="136" t="s">
        <v>663</v>
      </c>
      <c r="C150" s="1100"/>
      <c r="D150" s="159" t="s">
        <v>4210</v>
      </c>
      <c r="E150" s="361">
        <f>24*0.05</f>
        <v>1.2000000000000002</v>
      </c>
      <c r="F150" s="482">
        <v>0</v>
      </c>
      <c r="G150" s="332">
        <f t="shared" si="8"/>
        <v>0</v>
      </c>
    </row>
    <row r="151" spans="1:8" ht="56.45" customHeight="1">
      <c r="A151" s="163">
        <v>4</v>
      </c>
      <c r="B151" s="136" t="s">
        <v>662</v>
      </c>
      <c r="C151" s="1100"/>
      <c r="D151" s="159" t="s">
        <v>4210</v>
      </c>
      <c r="E151" s="361">
        <v>8.4</v>
      </c>
      <c r="F151" s="482">
        <v>0</v>
      </c>
      <c r="G151" s="332">
        <f t="shared" si="8"/>
        <v>0</v>
      </c>
    </row>
    <row r="152" spans="1:8" ht="16.149999999999999" customHeight="1">
      <c r="A152" s="163">
        <v>5</v>
      </c>
      <c r="B152" s="136" t="s">
        <v>661</v>
      </c>
      <c r="C152" s="1100"/>
      <c r="D152" s="159" t="s">
        <v>13</v>
      </c>
      <c r="E152" s="361">
        <v>6</v>
      </c>
      <c r="F152" s="482">
        <v>0</v>
      </c>
      <c r="G152" s="354">
        <f t="shared" si="8"/>
        <v>0</v>
      </c>
    </row>
    <row r="153" spans="1:8" ht="31.15" customHeight="1">
      <c r="A153" s="163">
        <v>6</v>
      </c>
      <c r="B153" s="136" t="s">
        <v>660</v>
      </c>
      <c r="C153" s="1100"/>
      <c r="D153" s="353" t="s">
        <v>0</v>
      </c>
      <c r="E153" s="361">
        <v>1800</v>
      </c>
      <c r="F153" s="482">
        <v>0</v>
      </c>
      <c r="G153" s="354">
        <f t="shared" si="8"/>
        <v>0</v>
      </c>
    </row>
    <row r="154" spans="1:8" ht="42.6" customHeight="1">
      <c r="A154" s="163">
        <v>7</v>
      </c>
      <c r="B154" s="136" t="s">
        <v>659</v>
      </c>
      <c r="C154" s="1100"/>
      <c r="D154" s="353" t="s">
        <v>0</v>
      </c>
      <c r="E154" s="361">
        <v>450</v>
      </c>
      <c r="F154" s="482">
        <v>0</v>
      </c>
      <c r="G154" s="354">
        <f t="shared" si="8"/>
        <v>0</v>
      </c>
    </row>
    <row r="155" spans="1:8" ht="28.9" customHeight="1">
      <c r="A155" s="163">
        <v>8</v>
      </c>
      <c r="B155" s="136" t="s">
        <v>658</v>
      </c>
      <c r="C155" s="1100"/>
      <c r="D155" s="353" t="s">
        <v>380</v>
      </c>
      <c r="E155" s="361">
        <v>1</v>
      </c>
      <c r="F155" s="482">
        <v>0</v>
      </c>
      <c r="G155" s="354">
        <f t="shared" si="8"/>
        <v>0</v>
      </c>
    </row>
    <row r="156" spans="1:8" ht="35.25" customHeight="1">
      <c r="A156" s="163">
        <v>9</v>
      </c>
      <c r="B156" s="136" t="s">
        <v>657</v>
      </c>
      <c r="C156" s="1100"/>
      <c r="D156" s="159" t="s">
        <v>11</v>
      </c>
      <c r="E156" s="361">
        <v>55</v>
      </c>
      <c r="F156" s="482">
        <v>0</v>
      </c>
      <c r="G156" s="354">
        <f t="shared" si="8"/>
        <v>0</v>
      </c>
    </row>
    <row r="157" spans="1:8" ht="33" customHeight="1">
      <c r="A157" s="163">
        <v>10</v>
      </c>
      <c r="B157" s="136" t="s">
        <v>654</v>
      </c>
      <c r="C157" s="1100"/>
      <c r="D157" s="353" t="s">
        <v>296</v>
      </c>
      <c r="E157" s="361">
        <v>1</v>
      </c>
      <c r="F157" s="482">
        <v>0</v>
      </c>
      <c r="G157" s="354">
        <f t="shared" si="8"/>
        <v>0</v>
      </c>
    </row>
    <row r="158" spans="1:8" ht="44.45" customHeight="1">
      <c r="A158" s="163">
        <v>11</v>
      </c>
      <c r="B158" s="136" t="s">
        <v>653</v>
      </c>
      <c r="C158" s="1100"/>
      <c r="D158" s="353" t="s">
        <v>296</v>
      </c>
      <c r="E158" s="361">
        <v>2</v>
      </c>
      <c r="F158" s="482">
        <v>0</v>
      </c>
      <c r="G158" s="354">
        <f t="shared" si="8"/>
        <v>0</v>
      </c>
    </row>
    <row r="159" spans="1:8" ht="30" customHeight="1">
      <c r="A159" s="163">
        <v>12</v>
      </c>
      <c r="B159" s="136" t="s">
        <v>652</v>
      </c>
      <c r="C159" s="1100"/>
      <c r="D159" s="159" t="s">
        <v>11</v>
      </c>
      <c r="E159" s="361">
        <v>23</v>
      </c>
      <c r="F159" s="482">
        <v>0</v>
      </c>
      <c r="G159" s="354">
        <f t="shared" si="8"/>
        <v>0</v>
      </c>
    </row>
    <row r="160" spans="1:8" s="26" customFormat="1">
      <c r="A160" s="355" t="s">
        <v>57</v>
      </c>
      <c r="B160" s="177"/>
      <c r="C160" s="177"/>
      <c r="D160" s="356"/>
      <c r="E160" s="357"/>
      <c r="F160" s="476"/>
      <c r="G160" s="358">
        <f>SUM(G148:G159)</f>
        <v>0</v>
      </c>
      <c r="H160" s="96"/>
    </row>
    <row r="161" spans="1:8" s="26" customFormat="1">
      <c r="A161" s="367"/>
      <c r="B161" s="150"/>
      <c r="C161" s="1107"/>
      <c r="D161" s="368"/>
      <c r="E161" s="369"/>
      <c r="F161" s="484"/>
      <c r="G161" s="370"/>
      <c r="H161" s="96"/>
    </row>
    <row r="162" spans="1:8" ht="26.25" customHeight="1">
      <c r="A162" s="201" t="s">
        <v>638</v>
      </c>
      <c r="B162" s="202" t="s">
        <v>666</v>
      </c>
      <c r="C162" s="1129"/>
      <c r="D162" s="353"/>
      <c r="E162" s="361"/>
      <c r="F162" s="474"/>
      <c r="G162" s="354"/>
    </row>
    <row r="163" spans="1:8" ht="27.6" customHeight="1">
      <c r="A163" s="163">
        <v>1</v>
      </c>
      <c r="B163" s="136" t="s">
        <v>665</v>
      </c>
      <c r="C163" s="1100"/>
      <c r="D163" s="159" t="s">
        <v>4210</v>
      </c>
      <c r="E163" s="361">
        <v>14</v>
      </c>
      <c r="F163" s="482">
        <v>0</v>
      </c>
      <c r="G163" s="332">
        <f>+F163*E163</f>
        <v>0</v>
      </c>
    </row>
    <row r="164" spans="1:8" ht="31.15" customHeight="1">
      <c r="A164" s="163">
        <v>2</v>
      </c>
      <c r="B164" s="136" t="s">
        <v>664</v>
      </c>
      <c r="C164" s="1100"/>
      <c r="D164" s="159" t="s">
        <v>4210</v>
      </c>
      <c r="E164" s="361">
        <v>12</v>
      </c>
      <c r="F164" s="482">
        <v>0</v>
      </c>
      <c r="G164" s="354">
        <f t="shared" ref="G164:G179" si="9">+F164*E164</f>
        <v>0</v>
      </c>
    </row>
    <row r="165" spans="1:8" ht="40.5" customHeight="1">
      <c r="A165" s="163">
        <v>3</v>
      </c>
      <c r="B165" s="136" t="s">
        <v>663</v>
      </c>
      <c r="C165" s="1100"/>
      <c r="D165" s="159" t="s">
        <v>4210</v>
      </c>
      <c r="E165" s="361">
        <f>24*0.05</f>
        <v>1.2000000000000002</v>
      </c>
      <c r="F165" s="482">
        <v>0</v>
      </c>
      <c r="G165" s="332">
        <f t="shared" si="9"/>
        <v>0</v>
      </c>
    </row>
    <row r="166" spans="1:8" ht="56.45" customHeight="1">
      <c r="A166" s="163">
        <v>4</v>
      </c>
      <c r="B166" s="136" t="s">
        <v>662</v>
      </c>
      <c r="C166" s="1100"/>
      <c r="D166" s="159" t="s">
        <v>4210</v>
      </c>
      <c r="E166" s="361">
        <v>8.4</v>
      </c>
      <c r="F166" s="482">
        <v>0</v>
      </c>
      <c r="G166" s="332">
        <f t="shared" si="9"/>
        <v>0</v>
      </c>
    </row>
    <row r="167" spans="1:8" ht="16.149999999999999" customHeight="1">
      <c r="A167" s="163">
        <v>5</v>
      </c>
      <c r="B167" s="136" t="s">
        <v>661</v>
      </c>
      <c r="C167" s="1100"/>
      <c r="D167" s="159" t="s">
        <v>13</v>
      </c>
      <c r="E167" s="361">
        <v>6</v>
      </c>
      <c r="F167" s="482">
        <v>0</v>
      </c>
      <c r="G167" s="354">
        <f t="shared" si="9"/>
        <v>0</v>
      </c>
    </row>
    <row r="168" spans="1:8" ht="31.15" customHeight="1">
      <c r="A168" s="163">
        <v>6</v>
      </c>
      <c r="B168" s="136" t="s">
        <v>660</v>
      </c>
      <c r="C168" s="1100"/>
      <c r="D168" s="353" t="s">
        <v>0</v>
      </c>
      <c r="E168" s="361">
        <v>1800</v>
      </c>
      <c r="F168" s="482">
        <v>0</v>
      </c>
      <c r="G168" s="354">
        <f t="shared" si="9"/>
        <v>0</v>
      </c>
    </row>
    <row r="169" spans="1:8" ht="42.6" customHeight="1">
      <c r="A169" s="163">
        <v>7</v>
      </c>
      <c r="B169" s="136" t="s">
        <v>659</v>
      </c>
      <c r="C169" s="1100"/>
      <c r="D169" s="353" t="s">
        <v>0</v>
      </c>
      <c r="E169" s="361">
        <v>450</v>
      </c>
      <c r="F169" s="482">
        <v>0</v>
      </c>
      <c r="G169" s="354">
        <f t="shared" si="9"/>
        <v>0</v>
      </c>
    </row>
    <row r="170" spans="1:8" ht="28.9" customHeight="1">
      <c r="A170" s="163">
        <v>8</v>
      </c>
      <c r="B170" s="136" t="s">
        <v>658</v>
      </c>
      <c r="C170" s="1100"/>
      <c r="D170" s="353" t="s">
        <v>380</v>
      </c>
      <c r="E170" s="361">
        <v>1</v>
      </c>
      <c r="F170" s="482">
        <v>0</v>
      </c>
      <c r="G170" s="354">
        <f t="shared" si="9"/>
        <v>0</v>
      </c>
    </row>
    <row r="171" spans="1:8" ht="28.9" customHeight="1">
      <c r="A171" s="163">
        <v>9</v>
      </c>
      <c r="B171" s="136" t="s">
        <v>657</v>
      </c>
      <c r="C171" s="1100"/>
      <c r="D171" s="159" t="s">
        <v>11</v>
      </c>
      <c r="E171" s="361">
        <v>55</v>
      </c>
      <c r="F171" s="482">
        <v>0</v>
      </c>
      <c r="G171" s="354">
        <f t="shared" si="9"/>
        <v>0</v>
      </c>
    </row>
    <row r="172" spans="1:8" ht="19.899999999999999" customHeight="1">
      <c r="A172" s="163">
        <v>10</v>
      </c>
      <c r="B172" s="136" t="s">
        <v>656</v>
      </c>
      <c r="C172" s="1100"/>
      <c r="D172" s="159" t="s">
        <v>11</v>
      </c>
      <c r="E172" s="361">
        <v>61.5</v>
      </c>
      <c r="F172" s="482">
        <v>0</v>
      </c>
      <c r="G172" s="354">
        <f t="shared" si="9"/>
        <v>0</v>
      </c>
    </row>
    <row r="173" spans="1:8" ht="28.15" customHeight="1">
      <c r="A173" s="163">
        <v>11</v>
      </c>
      <c r="B173" s="136" t="s">
        <v>655</v>
      </c>
      <c r="C173" s="1100"/>
      <c r="D173" s="159" t="s">
        <v>11</v>
      </c>
      <c r="E173" s="361">
        <v>31</v>
      </c>
      <c r="F173" s="482">
        <v>0</v>
      </c>
      <c r="G173" s="354">
        <f t="shared" si="9"/>
        <v>0</v>
      </c>
    </row>
    <row r="174" spans="1:8" ht="28.15" customHeight="1">
      <c r="A174" s="163">
        <v>12</v>
      </c>
      <c r="B174" s="136" t="s">
        <v>654</v>
      </c>
      <c r="C174" s="1100"/>
      <c r="D174" s="353" t="s">
        <v>296</v>
      </c>
      <c r="E174" s="361">
        <v>2</v>
      </c>
      <c r="F174" s="482">
        <v>0</v>
      </c>
      <c r="G174" s="354">
        <f t="shared" si="9"/>
        <v>0</v>
      </c>
    </row>
    <row r="175" spans="1:8" ht="44.45" customHeight="1">
      <c r="A175" s="163">
        <v>13</v>
      </c>
      <c r="B175" s="136" t="s">
        <v>653</v>
      </c>
      <c r="C175" s="1100"/>
      <c r="D175" s="353" t="s">
        <v>296</v>
      </c>
      <c r="E175" s="361">
        <v>1</v>
      </c>
      <c r="F175" s="482">
        <v>0</v>
      </c>
      <c r="G175" s="354">
        <f t="shared" si="9"/>
        <v>0</v>
      </c>
    </row>
    <row r="176" spans="1:8" ht="30" customHeight="1">
      <c r="A176" s="163">
        <v>14</v>
      </c>
      <c r="B176" s="136" t="s">
        <v>652</v>
      </c>
      <c r="C176" s="1100"/>
      <c r="D176" s="159" t="s">
        <v>11</v>
      </c>
      <c r="E176" s="361">
        <v>23</v>
      </c>
      <c r="F176" s="482">
        <v>0</v>
      </c>
      <c r="G176" s="354">
        <f t="shared" si="9"/>
        <v>0</v>
      </c>
    </row>
    <row r="177" spans="1:8" ht="30" customHeight="1">
      <c r="A177" s="163">
        <v>15</v>
      </c>
      <c r="B177" s="136" t="s">
        <v>651</v>
      </c>
      <c r="C177" s="1100"/>
      <c r="D177" s="159" t="s">
        <v>11</v>
      </c>
      <c r="E177" s="361">
        <v>21</v>
      </c>
      <c r="F177" s="482">
        <v>0</v>
      </c>
      <c r="G177" s="354">
        <f t="shared" si="9"/>
        <v>0</v>
      </c>
    </row>
    <row r="178" spans="1:8" ht="43.15" customHeight="1">
      <c r="A178" s="163">
        <v>16</v>
      </c>
      <c r="B178" s="136" t="s">
        <v>650</v>
      </c>
      <c r="C178" s="1100"/>
      <c r="D178" s="159" t="s">
        <v>11</v>
      </c>
      <c r="E178" s="361">
        <v>31</v>
      </c>
      <c r="F178" s="482">
        <v>0</v>
      </c>
      <c r="G178" s="354">
        <f t="shared" si="9"/>
        <v>0</v>
      </c>
    </row>
    <row r="179" spans="1:8" ht="31.15" customHeight="1">
      <c r="A179" s="163">
        <v>17</v>
      </c>
      <c r="B179" s="136" t="s">
        <v>649</v>
      </c>
      <c r="C179" s="1100"/>
      <c r="D179" s="159" t="s">
        <v>11</v>
      </c>
      <c r="E179" s="361">
        <v>31</v>
      </c>
      <c r="F179" s="482">
        <v>0</v>
      </c>
      <c r="G179" s="354">
        <f t="shared" si="9"/>
        <v>0</v>
      </c>
    </row>
    <row r="180" spans="1:8" s="26" customFormat="1">
      <c r="A180" s="355" t="s">
        <v>638</v>
      </c>
      <c r="B180" s="177"/>
      <c r="C180" s="177"/>
      <c r="D180" s="356"/>
      <c r="E180" s="357"/>
      <c r="F180" s="476"/>
      <c r="G180" s="358">
        <f>SUM(G163:G179)</f>
        <v>0</v>
      </c>
      <c r="H180" s="96"/>
    </row>
    <row r="181" spans="1:8" s="26" customFormat="1">
      <c r="A181" s="367"/>
      <c r="B181" s="150"/>
      <c r="C181" s="1107"/>
      <c r="D181" s="368"/>
      <c r="E181" s="369"/>
      <c r="F181" s="484"/>
      <c r="G181" s="370"/>
      <c r="H181" s="96"/>
    </row>
    <row r="182" spans="1:8" ht="16.899999999999999" customHeight="1">
      <c r="A182" s="201" t="s">
        <v>2807</v>
      </c>
      <c r="B182" s="202" t="s">
        <v>648</v>
      </c>
      <c r="C182" s="1129"/>
      <c r="D182" s="353"/>
      <c r="E182" s="361"/>
      <c r="F182" s="474"/>
      <c r="G182" s="354"/>
    </row>
    <row r="183" spans="1:8" ht="43.15" customHeight="1">
      <c r="A183" s="163">
        <v>1</v>
      </c>
      <c r="B183" s="136" t="s">
        <v>647</v>
      </c>
      <c r="C183" s="1100"/>
      <c r="D183" s="159" t="s">
        <v>4210</v>
      </c>
      <c r="E183" s="361">
        <v>165</v>
      </c>
      <c r="F183" s="482">
        <v>0</v>
      </c>
      <c r="G183" s="332">
        <f t="shared" ref="G183:G191" si="10">+F183*E183</f>
        <v>0</v>
      </c>
    </row>
    <row r="184" spans="1:8" ht="45.6" customHeight="1">
      <c r="A184" s="163">
        <v>2</v>
      </c>
      <c r="B184" s="136" t="s">
        <v>646</v>
      </c>
      <c r="C184" s="1100"/>
      <c r="D184" s="159" t="s">
        <v>11</v>
      </c>
      <c r="E184" s="361">
        <v>90</v>
      </c>
      <c r="F184" s="482">
        <v>0</v>
      </c>
      <c r="G184" s="332">
        <f t="shared" si="10"/>
        <v>0</v>
      </c>
    </row>
    <row r="185" spans="1:8" ht="40.5" customHeight="1">
      <c r="A185" s="163">
        <v>3</v>
      </c>
      <c r="B185" s="136" t="s">
        <v>645</v>
      </c>
      <c r="C185" s="1100"/>
      <c r="D185" s="159" t="s">
        <v>11</v>
      </c>
      <c r="E185" s="361">
        <v>180</v>
      </c>
      <c r="F185" s="482">
        <v>0</v>
      </c>
      <c r="G185" s="332">
        <f t="shared" si="10"/>
        <v>0</v>
      </c>
    </row>
    <row r="186" spans="1:8" ht="40.5" customHeight="1">
      <c r="A186" s="163">
        <v>4</v>
      </c>
      <c r="B186" s="136" t="s">
        <v>644</v>
      </c>
      <c r="C186" s="1100"/>
      <c r="D186" s="159" t="s">
        <v>11</v>
      </c>
      <c r="E186" s="361">
        <v>60</v>
      </c>
      <c r="F186" s="482">
        <v>0</v>
      </c>
      <c r="G186" s="332">
        <f t="shared" si="10"/>
        <v>0</v>
      </c>
    </row>
    <row r="187" spans="1:8" ht="40.5" customHeight="1">
      <c r="A187" s="163">
        <v>5</v>
      </c>
      <c r="B187" s="136" t="s">
        <v>643</v>
      </c>
      <c r="C187" s="1100"/>
      <c r="D187" s="159" t="s">
        <v>4210</v>
      </c>
      <c r="E187" s="361">
        <v>7</v>
      </c>
      <c r="F187" s="482">
        <v>0</v>
      </c>
      <c r="G187" s="332">
        <f t="shared" si="10"/>
        <v>0</v>
      </c>
    </row>
    <row r="188" spans="1:8" ht="56.45" customHeight="1">
      <c r="A188" s="163">
        <v>6</v>
      </c>
      <c r="B188" s="136" t="s">
        <v>642</v>
      </c>
      <c r="C188" s="1100"/>
      <c r="D188" s="159" t="s">
        <v>4210</v>
      </c>
      <c r="E188" s="361">
        <v>39</v>
      </c>
      <c r="F188" s="482">
        <v>0</v>
      </c>
      <c r="G188" s="332">
        <f t="shared" si="10"/>
        <v>0</v>
      </c>
    </row>
    <row r="189" spans="1:8" ht="58.5" customHeight="1">
      <c r="A189" s="163">
        <v>7</v>
      </c>
      <c r="B189" s="136" t="s">
        <v>641</v>
      </c>
      <c r="C189" s="1100"/>
      <c r="D189" s="353" t="s">
        <v>0</v>
      </c>
      <c r="E189" s="361">
        <v>850</v>
      </c>
      <c r="F189" s="482">
        <v>0</v>
      </c>
      <c r="G189" s="332">
        <f t="shared" si="10"/>
        <v>0</v>
      </c>
    </row>
    <row r="190" spans="1:8" ht="15" customHeight="1">
      <c r="A190" s="163">
        <v>8</v>
      </c>
      <c r="B190" s="136" t="s">
        <v>640</v>
      </c>
      <c r="C190" s="1100"/>
      <c r="D190" s="353" t="s">
        <v>0</v>
      </c>
      <c r="E190" s="361">
        <v>1120</v>
      </c>
      <c r="F190" s="482">
        <v>0</v>
      </c>
      <c r="G190" s="332">
        <f t="shared" si="10"/>
        <v>0</v>
      </c>
    </row>
    <row r="191" spans="1:8" ht="28.15" customHeight="1">
      <c r="A191" s="163">
        <v>9</v>
      </c>
      <c r="B191" s="136" t="s">
        <v>639</v>
      </c>
      <c r="C191" s="1100"/>
      <c r="D191" s="353" t="s">
        <v>296</v>
      </c>
      <c r="E191" s="361">
        <v>120</v>
      </c>
      <c r="F191" s="482">
        <v>0</v>
      </c>
      <c r="G191" s="332">
        <f t="shared" si="10"/>
        <v>0</v>
      </c>
    </row>
    <row r="192" spans="1:8" s="26" customFormat="1">
      <c r="A192" s="355" t="s">
        <v>2807</v>
      </c>
      <c r="B192" s="177"/>
      <c r="C192" s="177"/>
      <c r="D192" s="356"/>
      <c r="E192" s="357"/>
      <c r="F192" s="476"/>
      <c r="G192" s="358">
        <f>SUM(G183:G191)</f>
        <v>0</v>
      </c>
      <c r="H192" s="96"/>
    </row>
    <row r="193" spans="1:8" s="26" customFormat="1">
      <c r="A193" s="355"/>
      <c r="B193" s="177"/>
      <c r="C193" s="1130"/>
      <c r="D193" s="356"/>
      <c r="E193" s="357"/>
      <c r="F193" s="476"/>
      <c r="G193" s="358"/>
      <c r="H193" s="96"/>
    </row>
    <row r="194" spans="1:8">
      <c r="A194" s="201" t="s">
        <v>3434</v>
      </c>
      <c r="B194" s="202" t="s">
        <v>3435</v>
      </c>
      <c r="C194" s="1129"/>
      <c r="D194" s="353"/>
      <c r="E194" s="361"/>
      <c r="F194" s="474"/>
      <c r="G194" s="354"/>
    </row>
    <row r="195" spans="1:8" ht="43.15" customHeight="1">
      <c r="A195" s="163">
        <v>1</v>
      </c>
      <c r="B195" s="136" t="s">
        <v>647</v>
      </c>
      <c r="C195" s="1100"/>
      <c r="D195" s="159" t="s">
        <v>4210</v>
      </c>
      <c r="E195" s="361">
        <v>8</v>
      </c>
      <c r="F195" s="482">
        <v>0</v>
      </c>
      <c r="G195" s="332">
        <f t="shared" ref="G195:G202" si="11">+F195*E195</f>
        <v>0</v>
      </c>
    </row>
    <row r="196" spans="1:8" ht="45.6" customHeight="1">
      <c r="A196" s="163">
        <v>2</v>
      </c>
      <c r="B196" s="136" t="s">
        <v>646</v>
      </c>
      <c r="C196" s="1100"/>
      <c r="D196" s="159" t="s">
        <v>11</v>
      </c>
      <c r="E196" s="361">
        <v>12</v>
      </c>
      <c r="F196" s="482">
        <v>0</v>
      </c>
      <c r="G196" s="332">
        <f t="shared" si="11"/>
        <v>0</v>
      </c>
    </row>
    <row r="197" spans="1:8" ht="38.25">
      <c r="A197" s="163">
        <v>3</v>
      </c>
      <c r="B197" s="136" t="s">
        <v>723</v>
      </c>
      <c r="C197" s="1100"/>
      <c r="D197" s="159" t="s">
        <v>4210</v>
      </c>
      <c r="E197" s="361">
        <v>5.5</v>
      </c>
      <c r="F197" s="482">
        <v>0</v>
      </c>
      <c r="G197" s="354">
        <f t="shared" si="11"/>
        <v>0</v>
      </c>
    </row>
    <row r="198" spans="1:8" ht="40.5" customHeight="1">
      <c r="A198" s="163">
        <v>4</v>
      </c>
      <c r="B198" s="136" t="s">
        <v>674</v>
      </c>
      <c r="C198" s="1100"/>
      <c r="D198" s="159" t="s">
        <v>11</v>
      </c>
      <c r="E198" s="361">
        <v>3.5</v>
      </c>
      <c r="F198" s="482">
        <v>0</v>
      </c>
      <c r="G198" s="332">
        <f t="shared" si="11"/>
        <v>0</v>
      </c>
    </row>
    <row r="199" spans="1:8" ht="40.5" customHeight="1">
      <c r="A199" s="163">
        <v>5</v>
      </c>
      <c r="B199" s="136" t="s">
        <v>643</v>
      </c>
      <c r="C199" s="1100"/>
      <c r="D199" s="159" t="s">
        <v>4210</v>
      </c>
      <c r="E199" s="361">
        <v>1.2</v>
      </c>
      <c r="F199" s="482">
        <v>0</v>
      </c>
      <c r="G199" s="332">
        <f t="shared" si="11"/>
        <v>0</v>
      </c>
    </row>
    <row r="200" spans="1:8" ht="56.45" customHeight="1">
      <c r="A200" s="163">
        <v>6</v>
      </c>
      <c r="B200" s="136" t="s">
        <v>3436</v>
      </c>
      <c r="C200" s="1100"/>
      <c r="D200" s="159" t="s">
        <v>4210</v>
      </c>
      <c r="E200" s="361">
        <v>2.4</v>
      </c>
      <c r="F200" s="482">
        <v>0</v>
      </c>
      <c r="G200" s="332">
        <f t="shared" si="11"/>
        <v>0</v>
      </c>
    </row>
    <row r="201" spans="1:8" ht="90" customHeight="1">
      <c r="A201" s="163">
        <v>7</v>
      </c>
      <c r="B201" s="136" t="s">
        <v>3437</v>
      </c>
      <c r="C201" s="1100"/>
      <c r="D201" s="353" t="s">
        <v>0</v>
      </c>
      <c r="E201" s="361">
        <v>40</v>
      </c>
      <c r="F201" s="482">
        <v>0</v>
      </c>
      <c r="G201" s="332">
        <f t="shared" si="11"/>
        <v>0</v>
      </c>
    </row>
    <row r="202" spans="1:8" ht="16.149999999999999" customHeight="1">
      <c r="A202" s="163">
        <v>8</v>
      </c>
      <c r="B202" s="136" t="s">
        <v>640</v>
      </c>
      <c r="C202" s="1100"/>
      <c r="D202" s="353" t="s">
        <v>0</v>
      </c>
      <c r="E202" s="361">
        <v>160</v>
      </c>
      <c r="F202" s="482">
        <v>0</v>
      </c>
      <c r="G202" s="332">
        <f t="shared" si="11"/>
        <v>0</v>
      </c>
    </row>
    <row r="203" spans="1:8" s="26" customFormat="1">
      <c r="A203" s="355" t="s">
        <v>3434</v>
      </c>
      <c r="B203" s="177"/>
      <c r="C203" s="177"/>
      <c r="D203" s="356"/>
      <c r="E203" s="357"/>
      <c r="F203" s="358"/>
      <c r="G203" s="358">
        <f>SUM(G195:G202)</f>
        <v>0</v>
      </c>
      <c r="H203" s="96"/>
    </row>
    <row r="204" spans="1:8" s="26" customFormat="1">
      <c r="A204" s="355"/>
      <c r="B204" s="177"/>
      <c r="C204" s="1130"/>
      <c r="D204" s="356"/>
      <c r="E204" s="357"/>
      <c r="F204" s="358"/>
      <c r="G204" s="358"/>
      <c r="H204" s="96"/>
    </row>
    <row r="205" spans="1:8" s="26" customFormat="1">
      <c r="A205" s="355" t="s">
        <v>613</v>
      </c>
      <c r="B205" s="177" t="s">
        <v>637</v>
      </c>
      <c r="C205" s="1130"/>
      <c r="D205" s="356"/>
      <c r="E205" s="357"/>
      <c r="F205" s="358"/>
      <c r="G205" s="358">
        <f>+G203+G192+G180+G160+G145+G134</f>
        <v>0</v>
      </c>
      <c r="H205" s="96"/>
    </row>
    <row r="206" spans="1:8">
      <c r="A206" s="199"/>
      <c r="B206" s="203"/>
      <c r="C206" s="1135"/>
      <c r="D206" s="353"/>
      <c r="E206" s="353"/>
      <c r="F206" s="354"/>
      <c r="G206" s="354"/>
    </row>
    <row r="207" spans="1:8">
      <c r="A207" s="201" t="s">
        <v>636</v>
      </c>
      <c r="B207" s="202"/>
      <c r="C207" s="1129"/>
      <c r="D207" s="351"/>
      <c r="E207" s="359"/>
      <c r="F207" s="263"/>
      <c r="G207" s="263"/>
    </row>
    <row r="208" spans="1:8">
      <c r="A208" s="371">
        <v>1</v>
      </c>
      <c r="B208" s="363" t="s">
        <v>635</v>
      </c>
      <c r="C208" s="1132"/>
      <c r="D208" s="372" t="s">
        <v>296</v>
      </c>
      <c r="E208" s="353">
        <v>1</v>
      </c>
      <c r="F208" s="474">
        <v>0</v>
      </c>
      <c r="G208" s="354">
        <f>+F208*E208</f>
        <v>0</v>
      </c>
    </row>
    <row r="209" spans="1:8" ht="25.5">
      <c r="A209" s="371">
        <v>2</v>
      </c>
      <c r="B209" s="363" t="s">
        <v>634</v>
      </c>
      <c r="C209" s="1132"/>
      <c r="D209" s="159" t="s">
        <v>13</v>
      </c>
      <c r="E209" s="353">
        <v>40</v>
      </c>
      <c r="F209" s="474">
        <v>0</v>
      </c>
      <c r="G209" s="354">
        <f>+F209*E209</f>
        <v>0</v>
      </c>
    </row>
    <row r="210" spans="1:8" ht="14.25">
      <c r="A210" s="371">
        <v>3</v>
      </c>
      <c r="B210" s="363" t="s">
        <v>633</v>
      </c>
      <c r="C210" s="1132"/>
      <c r="D210" s="159" t="s">
        <v>13</v>
      </c>
      <c r="E210" s="353">
        <v>25</v>
      </c>
      <c r="F210" s="474">
        <v>0</v>
      </c>
      <c r="G210" s="354">
        <f>+F210*E210</f>
        <v>0</v>
      </c>
    </row>
    <row r="211" spans="1:8" s="26" customFormat="1">
      <c r="A211" s="355" t="s">
        <v>612</v>
      </c>
      <c r="B211" s="177" t="s">
        <v>632</v>
      </c>
      <c r="C211" s="177"/>
      <c r="D211" s="356"/>
      <c r="E211" s="357"/>
      <c r="F211" s="358"/>
      <c r="G211" s="358">
        <f>SUM(G208:G210)</f>
        <v>0</v>
      </c>
      <c r="H211" s="96"/>
    </row>
    <row r="212" spans="1:8" s="26" customFormat="1">
      <c r="A212" s="367"/>
      <c r="B212" s="150"/>
      <c r="C212" s="1107"/>
      <c r="D212" s="368"/>
      <c r="E212" s="369"/>
      <c r="F212" s="370"/>
      <c r="G212" s="370"/>
      <c r="H212" s="96"/>
    </row>
    <row r="213" spans="1:8">
      <c r="A213" s="201" t="s">
        <v>610</v>
      </c>
      <c r="B213" s="202" t="s">
        <v>631</v>
      </c>
      <c r="C213" s="1129"/>
      <c r="D213" s="351"/>
      <c r="E213" s="359"/>
      <c r="F213" s="263"/>
      <c r="G213" s="263"/>
    </row>
    <row r="214" spans="1:8" ht="27" customHeight="1">
      <c r="A214" s="201"/>
      <c r="B214" s="204" t="s">
        <v>630</v>
      </c>
      <c r="C214" s="1136"/>
      <c r="D214" s="353"/>
      <c r="E214" s="361"/>
      <c r="F214" s="249"/>
      <c r="G214" s="249"/>
    </row>
    <row r="215" spans="1:8" ht="28.9" customHeight="1">
      <c r="A215" s="163">
        <v>1</v>
      </c>
      <c r="B215" s="203" t="s">
        <v>629</v>
      </c>
      <c r="C215" s="1135"/>
      <c r="D215" s="353" t="s">
        <v>296</v>
      </c>
      <c r="E215" s="353">
        <v>20</v>
      </c>
      <c r="F215" s="482">
        <v>0</v>
      </c>
      <c r="G215" s="332">
        <f>+F215*E215</f>
        <v>0</v>
      </c>
    </row>
    <row r="216" spans="1:8" ht="38.25">
      <c r="A216" s="163">
        <v>2</v>
      </c>
      <c r="B216" s="203" t="s">
        <v>628</v>
      </c>
      <c r="C216" s="1135"/>
      <c r="D216" s="353" t="s">
        <v>296</v>
      </c>
      <c r="E216" s="353">
        <v>10</v>
      </c>
      <c r="F216" s="482">
        <v>0</v>
      </c>
      <c r="G216" s="332">
        <f>+F216*E216</f>
        <v>0</v>
      </c>
    </row>
    <row r="217" spans="1:8" ht="29.25" customHeight="1">
      <c r="A217" s="163">
        <v>3</v>
      </c>
      <c r="B217" s="203" t="s">
        <v>627</v>
      </c>
      <c r="C217" s="1135"/>
      <c r="D217" s="353" t="s">
        <v>296</v>
      </c>
      <c r="E217" s="353">
        <v>40</v>
      </c>
      <c r="F217" s="482">
        <v>0</v>
      </c>
      <c r="G217" s="332">
        <f>+F217*E217</f>
        <v>0</v>
      </c>
    </row>
    <row r="218" spans="1:8" ht="29.25" customHeight="1">
      <c r="A218" s="163">
        <v>4</v>
      </c>
      <c r="B218" s="203" t="s">
        <v>626</v>
      </c>
      <c r="C218" s="1135"/>
      <c r="D218" s="353" t="s">
        <v>296</v>
      </c>
      <c r="E218" s="353">
        <v>22</v>
      </c>
      <c r="F218" s="482">
        <v>0</v>
      </c>
      <c r="G218" s="332">
        <f>+F218*E218</f>
        <v>0</v>
      </c>
    </row>
    <row r="219" spans="1:8" s="26" customFormat="1">
      <c r="A219" s="355" t="s">
        <v>610</v>
      </c>
      <c r="B219" s="177" t="s">
        <v>625</v>
      </c>
      <c r="C219" s="177"/>
      <c r="D219" s="356"/>
      <c r="E219" s="357"/>
      <c r="F219" s="373"/>
      <c r="G219" s="373">
        <f>SUM(G215:G218)</f>
        <v>0</v>
      </c>
      <c r="H219" s="96"/>
    </row>
    <row r="220" spans="1:8" s="26" customFormat="1">
      <c r="A220" s="367"/>
      <c r="B220" s="150"/>
      <c r="C220" s="1107"/>
      <c r="D220" s="368"/>
      <c r="E220" s="369"/>
      <c r="F220" s="370"/>
      <c r="G220" s="370"/>
      <c r="H220" s="96"/>
    </row>
    <row r="221" spans="1:8">
      <c r="A221" s="201" t="s">
        <v>624</v>
      </c>
      <c r="B221" s="202"/>
      <c r="C221" s="1129"/>
      <c r="D221" s="351"/>
      <c r="E221" s="359"/>
      <c r="F221" s="263"/>
      <c r="G221" s="263"/>
    </row>
    <row r="222" spans="1:8" ht="41.45" customHeight="1">
      <c r="A222" s="163">
        <v>1</v>
      </c>
      <c r="B222" s="203" t="s">
        <v>623</v>
      </c>
      <c r="C222" s="1135"/>
      <c r="D222" s="353" t="s">
        <v>4211</v>
      </c>
      <c r="E222" s="353">
        <v>20</v>
      </c>
      <c r="F222" s="474">
        <v>0</v>
      </c>
      <c r="G222" s="365">
        <f>+F222*E222</f>
        <v>0</v>
      </c>
    </row>
    <row r="223" spans="1:8" ht="54" customHeight="1">
      <c r="A223" s="163">
        <v>2</v>
      </c>
      <c r="B223" s="203" t="s">
        <v>622</v>
      </c>
      <c r="C223" s="1135"/>
      <c r="D223" s="353" t="s">
        <v>4211</v>
      </c>
      <c r="E223" s="353">
        <v>10</v>
      </c>
      <c r="F223" s="474">
        <v>0</v>
      </c>
      <c r="G223" s="365">
        <f>+F223*E223</f>
        <v>0</v>
      </c>
    </row>
    <row r="224" spans="1:8">
      <c r="A224" s="163">
        <v>3</v>
      </c>
      <c r="B224" s="205" t="s">
        <v>621</v>
      </c>
      <c r="C224" s="1137"/>
      <c r="D224" s="374" t="s">
        <v>380</v>
      </c>
      <c r="E224" s="374">
        <v>1</v>
      </c>
      <c r="F224" s="474">
        <v>0</v>
      </c>
      <c r="G224" s="375">
        <f>+F224*E224</f>
        <v>0</v>
      </c>
    </row>
    <row r="225" spans="1:8" s="26" customFormat="1">
      <c r="A225" s="376" t="s">
        <v>608</v>
      </c>
      <c r="B225" s="95" t="s">
        <v>620</v>
      </c>
      <c r="C225" s="95"/>
      <c r="D225" s="377"/>
      <c r="E225" s="378"/>
      <c r="F225" s="379"/>
      <c r="G225" s="380">
        <f>SUM(G222:G224)</f>
        <v>0</v>
      </c>
      <c r="H225" s="96"/>
    </row>
    <row r="226" spans="1:8" ht="15" customHeight="1">
      <c r="A226" s="97"/>
      <c r="B226" s="98"/>
      <c r="C226" s="98"/>
      <c r="E226" s="343"/>
      <c r="F226" s="381"/>
      <c r="G226" s="381"/>
    </row>
    <row r="227" spans="1:8" s="30" customFormat="1">
      <c r="A227" s="99"/>
      <c r="B227" s="100" t="s">
        <v>3570</v>
      </c>
      <c r="C227" s="100"/>
      <c r="D227" s="382"/>
      <c r="E227" s="382"/>
      <c r="F227" s="382"/>
      <c r="G227" s="101"/>
      <c r="H227" s="102"/>
    </row>
    <row r="228" spans="1:8" s="30" customFormat="1">
      <c r="A228" s="103" t="s">
        <v>619</v>
      </c>
      <c r="B228" s="104" t="s">
        <v>56</v>
      </c>
      <c r="C228" s="104"/>
      <c r="D228" s="382"/>
      <c r="E228" s="382"/>
      <c r="F228" s="382"/>
      <c r="G228" s="101">
        <f>+G58</f>
        <v>0</v>
      </c>
      <c r="H228" s="102"/>
    </row>
    <row r="229" spans="1:8" s="30" customFormat="1">
      <c r="A229" s="103" t="s">
        <v>618</v>
      </c>
      <c r="B229" s="106" t="s">
        <v>24</v>
      </c>
      <c r="C229" s="106"/>
      <c r="D229" s="382"/>
      <c r="E229" s="382"/>
      <c r="F229" s="382"/>
      <c r="G229" s="101">
        <f>+G68</f>
        <v>0</v>
      </c>
      <c r="H229" s="102"/>
    </row>
    <row r="230" spans="1:8" s="30" customFormat="1">
      <c r="A230" s="103" t="s">
        <v>617</v>
      </c>
      <c r="B230" s="106" t="s">
        <v>616</v>
      </c>
      <c r="C230" s="106"/>
      <c r="D230" s="382"/>
      <c r="E230" s="382"/>
      <c r="F230" s="382"/>
      <c r="G230" s="101">
        <f>+G84</f>
        <v>0</v>
      </c>
      <c r="H230" s="102"/>
    </row>
    <row r="231" spans="1:8" s="30" customFormat="1">
      <c r="A231" s="103" t="s">
        <v>615</v>
      </c>
      <c r="B231" s="106" t="s">
        <v>614</v>
      </c>
      <c r="C231" s="106"/>
      <c r="D231" s="382"/>
      <c r="E231" s="382"/>
      <c r="F231" s="382"/>
      <c r="G231" s="101">
        <f>+G109</f>
        <v>0</v>
      </c>
      <c r="H231" s="102"/>
    </row>
    <row r="232" spans="1:8" s="30" customFormat="1">
      <c r="A232" s="103" t="s">
        <v>613</v>
      </c>
      <c r="B232" s="106" t="s">
        <v>41</v>
      </c>
      <c r="C232" s="106"/>
      <c r="D232" s="382"/>
      <c r="E232" s="382"/>
      <c r="F232" s="382"/>
      <c r="G232" s="101">
        <f>+G205</f>
        <v>0</v>
      </c>
      <c r="H232" s="102"/>
    </row>
    <row r="233" spans="1:8" s="30" customFormat="1">
      <c r="A233" s="103" t="s">
        <v>612</v>
      </c>
      <c r="B233" s="106" t="s">
        <v>611</v>
      </c>
      <c r="C233" s="106"/>
      <c r="D233" s="382"/>
      <c r="E233" s="382"/>
      <c r="F233" s="382"/>
      <c r="G233" s="101">
        <f>+G211</f>
        <v>0</v>
      </c>
      <c r="H233" s="102"/>
    </row>
    <row r="234" spans="1:8" s="30" customFormat="1">
      <c r="A234" s="103" t="s">
        <v>610</v>
      </c>
      <c r="B234" s="106" t="s">
        <v>609</v>
      </c>
      <c r="C234" s="106"/>
      <c r="D234" s="382"/>
      <c r="E234" s="382"/>
      <c r="F234" s="382"/>
      <c r="G234" s="101">
        <f>+G219</f>
        <v>0</v>
      </c>
      <c r="H234" s="102"/>
    </row>
    <row r="235" spans="1:8" s="30" customFormat="1">
      <c r="A235" s="103" t="s">
        <v>608</v>
      </c>
      <c r="B235" s="106" t="s">
        <v>58</v>
      </c>
      <c r="C235" s="106"/>
      <c r="D235" s="382"/>
      <c r="E235" s="382"/>
      <c r="F235" s="382"/>
      <c r="G235" s="101">
        <f>+G225</f>
        <v>0</v>
      </c>
      <c r="H235" s="102"/>
    </row>
    <row r="236" spans="1:8" s="33" customFormat="1">
      <c r="A236" s="107"/>
      <c r="B236" s="108" t="s">
        <v>607</v>
      </c>
      <c r="C236" s="108"/>
      <c r="D236" s="383"/>
      <c r="E236" s="383"/>
      <c r="F236" s="383"/>
      <c r="G236" s="234">
        <f>SUM(G228:G235)</f>
        <v>0</v>
      </c>
      <c r="H236" s="110"/>
    </row>
  </sheetData>
  <sheetProtection algorithmName="SHA-512" hashValue="wpJX9FaVluRvqTrdwTDK8xgF4lEPr0mBn8zb/+H0u1xtMnx26Ja/Cfn+u0TgK4UWZj5Pbz2BDVJb2VI7wgzqDg==" saltValue="KvoGVyuWdTJvBVS+U4stAw==" spinCount="100000" sheet="1" objects="1" scenarios="1"/>
  <mergeCells count="2">
    <mergeCell ref="B11:F17"/>
    <mergeCell ref="F9:G9"/>
  </mergeCells>
  <phoneticPr fontId="31" type="noConversion"/>
  <pageMargins left="0.98425196850393704" right="0.39370078740157483" top="0.59055118110236227" bottom="0.59055118110236227" header="0.31496062992125984" footer="0.31496062992125984"/>
  <pageSetup paperSize="9" scale="82" orientation="portrait" r:id="rId1"/>
  <headerFooter alignWithMargins="0"/>
  <rowBreaks count="3" manualBreakCount="3">
    <brk id="110" max="5" man="1"/>
    <brk id="134" max="5" man="1"/>
    <brk id="216"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B9DF3-F3CA-4744-9418-73E36F402374}">
  <sheetPr>
    <tabColor rgb="FF00B050"/>
  </sheetPr>
  <dimension ref="A1:F84"/>
  <sheetViews>
    <sheetView view="pageBreakPreview" zoomScale="130" zoomScaleNormal="100" zoomScaleSheetLayoutView="130" workbookViewId="0">
      <selection activeCell="E10" sqref="E10:F10"/>
    </sheetView>
  </sheetViews>
  <sheetFormatPr defaultRowHeight="12.75"/>
  <cols>
    <col min="1" max="1" width="5.5703125" style="384" customWidth="1"/>
    <col min="2" max="2" width="42.28515625" style="426" customWidth="1"/>
    <col min="3" max="3" width="5.5703125" style="386" bestFit="1" customWidth="1"/>
    <col min="4" max="4" width="8.7109375" style="387" customWidth="1"/>
    <col min="5" max="5" width="11.85546875" style="388" customWidth="1"/>
    <col min="6" max="6" width="13.5703125" style="389" customWidth="1"/>
    <col min="7" max="244" width="9.140625" style="385"/>
    <col min="245" max="245" width="5.5703125" style="385" customWidth="1"/>
    <col min="246" max="246" width="41.28515625" style="385" customWidth="1"/>
    <col min="247" max="250" width="0" style="385" hidden="1" customWidth="1"/>
    <col min="251" max="251" width="7" style="385" customWidth="1"/>
    <col min="252" max="252" width="10.7109375" style="385" customWidth="1"/>
    <col min="253" max="254" width="11.85546875" style="385" customWidth="1"/>
    <col min="255" max="500" width="9.140625" style="385"/>
    <col min="501" max="501" width="5.5703125" style="385" customWidth="1"/>
    <col min="502" max="502" width="41.28515625" style="385" customWidth="1"/>
    <col min="503" max="506" width="0" style="385" hidden="1" customWidth="1"/>
    <col min="507" max="507" width="7" style="385" customWidth="1"/>
    <col min="508" max="508" width="10.7109375" style="385" customWidth="1"/>
    <col min="509" max="510" width="11.85546875" style="385" customWidth="1"/>
    <col min="511" max="756" width="9.140625" style="385"/>
    <col min="757" max="757" width="5.5703125" style="385" customWidth="1"/>
    <col min="758" max="758" width="41.28515625" style="385" customWidth="1"/>
    <col min="759" max="762" width="0" style="385" hidden="1" customWidth="1"/>
    <col min="763" max="763" width="7" style="385" customWidth="1"/>
    <col min="764" max="764" width="10.7109375" style="385" customWidth="1"/>
    <col min="765" max="766" width="11.85546875" style="385" customWidth="1"/>
    <col min="767" max="1012" width="9.140625" style="385"/>
    <col min="1013" max="1013" width="5.5703125" style="385" customWidth="1"/>
    <col min="1014" max="1014" width="41.28515625" style="385" customWidth="1"/>
    <col min="1015" max="1018" width="0" style="385" hidden="1" customWidth="1"/>
    <col min="1019" max="1019" width="7" style="385" customWidth="1"/>
    <col min="1020" max="1020" width="10.7109375" style="385" customWidth="1"/>
    <col min="1021" max="1022" width="11.85546875" style="385" customWidth="1"/>
    <col min="1023" max="1268" width="9.140625" style="385"/>
    <col min="1269" max="1269" width="5.5703125" style="385" customWidth="1"/>
    <col min="1270" max="1270" width="41.28515625" style="385" customWidth="1"/>
    <col min="1271" max="1274" width="0" style="385" hidden="1" customWidth="1"/>
    <col min="1275" max="1275" width="7" style="385" customWidth="1"/>
    <col min="1276" max="1276" width="10.7109375" style="385" customWidth="1"/>
    <col min="1277" max="1278" width="11.85546875" style="385" customWidth="1"/>
    <col min="1279" max="1524" width="9.140625" style="385"/>
    <col min="1525" max="1525" width="5.5703125" style="385" customWidth="1"/>
    <col min="1526" max="1526" width="41.28515625" style="385" customWidth="1"/>
    <col min="1527" max="1530" width="0" style="385" hidden="1" customWidth="1"/>
    <col min="1531" max="1531" width="7" style="385" customWidth="1"/>
    <col min="1532" max="1532" width="10.7109375" style="385" customWidth="1"/>
    <col min="1533" max="1534" width="11.85546875" style="385" customWidth="1"/>
    <col min="1535" max="1780" width="9.140625" style="385"/>
    <col min="1781" max="1781" width="5.5703125" style="385" customWidth="1"/>
    <col min="1782" max="1782" width="41.28515625" style="385" customWidth="1"/>
    <col min="1783" max="1786" width="0" style="385" hidden="1" customWidth="1"/>
    <col min="1787" max="1787" width="7" style="385" customWidth="1"/>
    <col min="1788" max="1788" width="10.7109375" style="385" customWidth="1"/>
    <col min="1789" max="1790" width="11.85546875" style="385" customWidth="1"/>
    <col min="1791" max="2036" width="9.140625" style="385"/>
    <col min="2037" max="2037" width="5.5703125" style="385" customWidth="1"/>
    <col min="2038" max="2038" width="41.28515625" style="385" customWidth="1"/>
    <col min="2039" max="2042" width="0" style="385" hidden="1" customWidth="1"/>
    <col min="2043" max="2043" width="7" style="385" customWidth="1"/>
    <col min="2044" max="2044" width="10.7109375" style="385" customWidth="1"/>
    <col min="2045" max="2046" width="11.85546875" style="385" customWidth="1"/>
    <col min="2047" max="2292" width="9.140625" style="385"/>
    <col min="2293" max="2293" width="5.5703125" style="385" customWidth="1"/>
    <col min="2294" max="2294" width="41.28515625" style="385" customWidth="1"/>
    <col min="2295" max="2298" width="0" style="385" hidden="1" customWidth="1"/>
    <col min="2299" max="2299" width="7" style="385" customWidth="1"/>
    <col min="2300" max="2300" width="10.7109375" style="385" customWidth="1"/>
    <col min="2301" max="2302" width="11.85546875" style="385" customWidth="1"/>
    <col min="2303" max="2548" width="9.140625" style="385"/>
    <col min="2549" max="2549" width="5.5703125" style="385" customWidth="1"/>
    <col min="2550" max="2550" width="41.28515625" style="385" customWidth="1"/>
    <col min="2551" max="2554" width="0" style="385" hidden="1" customWidth="1"/>
    <col min="2555" max="2555" width="7" style="385" customWidth="1"/>
    <col min="2556" max="2556" width="10.7109375" style="385" customWidth="1"/>
    <col min="2557" max="2558" width="11.85546875" style="385" customWidth="1"/>
    <col min="2559" max="2804" width="9.140625" style="385"/>
    <col min="2805" max="2805" width="5.5703125" style="385" customWidth="1"/>
    <col min="2806" max="2806" width="41.28515625" style="385" customWidth="1"/>
    <col min="2807" max="2810" width="0" style="385" hidden="1" customWidth="1"/>
    <col min="2811" max="2811" width="7" style="385" customWidth="1"/>
    <col min="2812" max="2812" width="10.7109375" style="385" customWidth="1"/>
    <col min="2813" max="2814" width="11.85546875" style="385" customWidth="1"/>
    <col min="2815" max="3060" width="9.140625" style="385"/>
    <col min="3061" max="3061" width="5.5703125" style="385" customWidth="1"/>
    <col min="3062" max="3062" width="41.28515625" style="385" customWidth="1"/>
    <col min="3063" max="3066" width="0" style="385" hidden="1" customWidth="1"/>
    <col min="3067" max="3067" width="7" style="385" customWidth="1"/>
    <col min="3068" max="3068" width="10.7109375" style="385" customWidth="1"/>
    <col min="3069" max="3070" width="11.85546875" style="385" customWidth="1"/>
    <col min="3071" max="3316" width="9.140625" style="385"/>
    <col min="3317" max="3317" width="5.5703125" style="385" customWidth="1"/>
    <col min="3318" max="3318" width="41.28515625" style="385" customWidth="1"/>
    <col min="3319" max="3322" width="0" style="385" hidden="1" customWidth="1"/>
    <col min="3323" max="3323" width="7" style="385" customWidth="1"/>
    <col min="3324" max="3324" width="10.7109375" style="385" customWidth="1"/>
    <col min="3325" max="3326" width="11.85546875" style="385" customWidth="1"/>
    <col min="3327" max="3572" width="9.140625" style="385"/>
    <col min="3573" max="3573" width="5.5703125" style="385" customWidth="1"/>
    <col min="3574" max="3574" width="41.28515625" style="385" customWidth="1"/>
    <col min="3575" max="3578" width="0" style="385" hidden="1" customWidth="1"/>
    <col min="3579" max="3579" width="7" style="385" customWidth="1"/>
    <col min="3580" max="3580" width="10.7109375" style="385" customWidth="1"/>
    <col min="3581" max="3582" width="11.85546875" style="385" customWidth="1"/>
    <col min="3583" max="3828" width="9.140625" style="385"/>
    <col min="3829" max="3829" width="5.5703125" style="385" customWidth="1"/>
    <col min="3830" max="3830" width="41.28515625" style="385" customWidth="1"/>
    <col min="3831" max="3834" width="0" style="385" hidden="1" customWidth="1"/>
    <col min="3835" max="3835" width="7" style="385" customWidth="1"/>
    <col min="3836" max="3836" width="10.7109375" style="385" customWidth="1"/>
    <col min="3837" max="3838" width="11.85546875" style="385" customWidth="1"/>
    <col min="3839" max="4084" width="9.140625" style="385"/>
    <col min="4085" max="4085" width="5.5703125" style="385" customWidth="1"/>
    <col min="4086" max="4086" width="41.28515625" style="385" customWidth="1"/>
    <col min="4087" max="4090" width="0" style="385" hidden="1" customWidth="1"/>
    <col min="4091" max="4091" width="7" style="385" customWidth="1"/>
    <col min="4092" max="4092" width="10.7109375" style="385" customWidth="1"/>
    <col min="4093" max="4094" width="11.85546875" style="385" customWidth="1"/>
    <col min="4095" max="4340" width="9.140625" style="385"/>
    <col min="4341" max="4341" width="5.5703125" style="385" customWidth="1"/>
    <col min="4342" max="4342" width="41.28515625" style="385" customWidth="1"/>
    <col min="4343" max="4346" width="0" style="385" hidden="1" customWidth="1"/>
    <col min="4347" max="4347" width="7" style="385" customWidth="1"/>
    <col min="4348" max="4348" width="10.7109375" style="385" customWidth="1"/>
    <col min="4349" max="4350" width="11.85546875" style="385" customWidth="1"/>
    <col min="4351" max="4596" width="9.140625" style="385"/>
    <col min="4597" max="4597" width="5.5703125" style="385" customWidth="1"/>
    <col min="4598" max="4598" width="41.28515625" style="385" customWidth="1"/>
    <col min="4599" max="4602" width="0" style="385" hidden="1" customWidth="1"/>
    <col min="4603" max="4603" width="7" style="385" customWidth="1"/>
    <col min="4604" max="4604" width="10.7109375" style="385" customWidth="1"/>
    <col min="4605" max="4606" width="11.85546875" style="385" customWidth="1"/>
    <col min="4607" max="4852" width="9.140625" style="385"/>
    <col min="4853" max="4853" width="5.5703125" style="385" customWidth="1"/>
    <col min="4854" max="4854" width="41.28515625" style="385" customWidth="1"/>
    <col min="4855" max="4858" width="0" style="385" hidden="1" customWidth="1"/>
    <col min="4859" max="4859" width="7" style="385" customWidth="1"/>
    <col min="4860" max="4860" width="10.7109375" style="385" customWidth="1"/>
    <col min="4861" max="4862" width="11.85546875" style="385" customWidth="1"/>
    <col min="4863" max="5108" width="9.140625" style="385"/>
    <col min="5109" max="5109" width="5.5703125" style="385" customWidth="1"/>
    <col min="5110" max="5110" width="41.28515625" style="385" customWidth="1"/>
    <col min="5111" max="5114" width="0" style="385" hidden="1" customWidth="1"/>
    <col min="5115" max="5115" width="7" style="385" customWidth="1"/>
    <col min="5116" max="5116" width="10.7109375" style="385" customWidth="1"/>
    <col min="5117" max="5118" width="11.85546875" style="385" customWidth="1"/>
    <col min="5119" max="5364" width="9.140625" style="385"/>
    <col min="5365" max="5365" width="5.5703125" style="385" customWidth="1"/>
    <col min="5366" max="5366" width="41.28515625" style="385" customWidth="1"/>
    <col min="5367" max="5370" width="0" style="385" hidden="1" customWidth="1"/>
    <col min="5371" max="5371" width="7" style="385" customWidth="1"/>
    <col min="5372" max="5372" width="10.7109375" style="385" customWidth="1"/>
    <col min="5373" max="5374" width="11.85546875" style="385" customWidth="1"/>
    <col min="5375" max="5620" width="9.140625" style="385"/>
    <col min="5621" max="5621" width="5.5703125" style="385" customWidth="1"/>
    <col min="5622" max="5622" width="41.28515625" style="385" customWidth="1"/>
    <col min="5623" max="5626" width="0" style="385" hidden="1" customWidth="1"/>
    <col min="5627" max="5627" width="7" style="385" customWidth="1"/>
    <col min="5628" max="5628" width="10.7109375" style="385" customWidth="1"/>
    <col min="5629" max="5630" width="11.85546875" style="385" customWidth="1"/>
    <col min="5631" max="5876" width="9.140625" style="385"/>
    <col min="5877" max="5877" width="5.5703125" style="385" customWidth="1"/>
    <col min="5878" max="5878" width="41.28515625" style="385" customWidth="1"/>
    <col min="5879" max="5882" width="0" style="385" hidden="1" customWidth="1"/>
    <col min="5883" max="5883" width="7" style="385" customWidth="1"/>
    <col min="5884" max="5884" width="10.7109375" style="385" customWidth="1"/>
    <col min="5885" max="5886" width="11.85546875" style="385" customWidth="1"/>
    <col min="5887" max="6132" width="9.140625" style="385"/>
    <col min="6133" max="6133" width="5.5703125" style="385" customWidth="1"/>
    <col min="6134" max="6134" width="41.28515625" style="385" customWidth="1"/>
    <col min="6135" max="6138" width="0" style="385" hidden="1" customWidth="1"/>
    <col min="6139" max="6139" width="7" style="385" customWidth="1"/>
    <col min="6140" max="6140" width="10.7109375" style="385" customWidth="1"/>
    <col min="6141" max="6142" width="11.85546875" style="385" customWidth="1"/>
    <col min="6143" max="6388" width="9.140625" style="385"/>
    <col min="6389" max="6389" width="5.5703125" style="385" customWidth="1"/>
    <col min="6390" max="6390" width="41.28515625" style="385" customWidth="1"/>
    <col min="6391" max="6394" width="0" style="385" hidden="1" customWidth="1"/>
    <col min="6395" max="6395" width="7" style="385" customWidth="1"/>
    <col min="6396" max="6396" width="10.7109375" style="385" customWidth="1"/>
    <col min="6397" max="6398" width="11.85546875" style="385" customWidth="1"/>
    <col min="6399" max="6644" width="9.140625" style="385"/>
    <col min="6645" max="6645" width="5.5703125" style="385" customWidth="1"/>
    <col min="6646" max="6646" width="41.28515625" style="385" customWidth="1"/>
    <col min="6647" max="6650" width="0" style="385" hidden="1" customWidth="1"/>
    <col min="6651" max="6651" width="7" style="385" customWidth="1"/>
    <col min="6652" max="6652" width="10.7109375" style="385" customWidth="1"/>
    <col min="6653" max="6654" width="11.85546875" style="385" customWidth="1"/>
    <col min="6655" max="6900" width="9.140625" style="385"/>
    <col min="6901" max="6901" width="5.5703125" style="385" customWidth="1"/>
    <col min="6902" max="6902" width="41.28515625" style="385" customWidth="1"/>
    <col min="6903" max="6906" width="0" style="385" hidden="1" customWidth="1"/>
    <col min="6907" max="6907" width="7" style="385" customWidth="1"/>
    <col min="6908" max="6908" width="10.7109375" style="385" customWidth="1"/>
    <col min="6909" max="6910" width="11.85546875" style="385" customWidth="1"/>
    <col min="6911" max="7156" width="9.140625" style="385"/>
    <col min="7157" max="7157" width="5.5703125" style="385" customWidth="1"/>
    <col min="7158" max="7158" width="41.28515625" style="385" customWidth="1"/>
    <col min="7159" max="7162" width="0" style="385" hidden="1" customWidth="1"/>
    <col min="7163" max="7163" width="7" style="385" customWidth="1"/>
    <col min="7164" max="7164" width="10.7109375" style="385" customWidth="1"/>
    <col min="7165" max="7166" width="11.85546875" style="385" customWidth="1"/>
    <col min="7167" max="7412" width="9.140625" style="385"/>
    <col min="7413" max="7413" width="5.5703125" style="385" customWidth="1"/>
    <col min="7414" max="7414" width="41.28515625" style="385" customWidth="1"/>
    <col min="7415" max="7418" width="0" style="385" hidden="1" customWidth="1"/>
    <col min="7419" max="7419" width="7" style="385" customWidth="1"/>
    <col min="7420" max="7420" width="10.7109375" style="385" customWidth="1"/>
    <col min="7421" max="7422" width="11.85546875" style="385" customWidth="1"/>
    <col min="7423" max="7668" width="9.140625" style="385"/>
    <col min="7669" max="7669" width="5.5703125" style="385" customWidth="1"/>
    <col min="7670" max="7670" width="41.28515625" style="385" customWidth="1"/>
    <col min="7671" max="7674" width="0" style="385" hidden="1" customWidth="1"/>
    <col min="7675" max="7675" width="7" style="385" customWidth="1"/>
    <col min="7676" max="7676" width="10.7109375" style="385" customWidth="1"/>
    <col min="7677" max="7678" width="11.85546875" style="385" customWidth="1"/>
    <col min="7679" max="7924" width="9.140625" style="385"/>
    <col min="7925" max="7925" width="5.5703125" style="385" customWidth="1"/>
    <col min="7926" max="7926" width="41.28515625" style="385" customWidth="1"/>
    <col min="7927" max="7930" width="0" style="385" hidden="1" customWidth="1"/>
    <col min="7931" max="7931" width="7" style="385" customWidth="1"/>
    <col min="7932" max="7932" width="10.7109375" style="385" customWidth="1"/>
    <col min="7933" max="7934" width="11.85546875" style="385" customWidth="1"/>
    <col min="7935" max="8180" width="9.140625" style="385"/>
    <col min="8181" max="8181" width="5.5703125" style="385" customWidth="1"/>
    <col min="8182" max="8182" width="41.28515625" style="385" customWidth="1"/>
    <col min="8183" max="8186" width="0" style="385" hidden="1" customWidth="1"/>
    <col min="8187" max="8187" width="7" style="385" customWidth="1"/>
    <col min="8188" max="8188" width="10.7109375" style="385" customWidth="1"/>
    <col min="8189" max="8190" width="11.85546875" style="385" customWidth="1"/>
    <col min="8191" max="8436" width="9.140625" style="385"/>
    <col min="8437" max="8437" width="5.5703125" style="385" customWidth="1"/>
    <col min="8438" max="8438" width="41.28515625" style="385" customWidth="1"/>
    <col min="8439" max="8442" width="0" style="385" hidden="1" customWidth="1"/>
    <col min="8443" max="8443" width="7" style="385" customWidth="1"/>
    <col min="8444" max="8444" width="10.7109375" style="385" customWidth="1"/>
    <col min="8445" max="8446" width="11.85546875" style="385" customWidth="1"/>
    <col min="8447" max="8692" width="9.140625" style="385"/>
    <col min="8693" max="8693" width="5.5703125" style="385" customWidth="1"/>
    <col min="8694" max="8694" width="41.28515625" style="385" customWidth="1"/>
    <col min="8695" max="8698" width="0" style="385" hidden="1" customWidth="1"/>
    <col min="8699" max="8699" width="7" style="385" customWidth="1"/>
    <col min="8700" max="8700" width="10.7109375" style="385" customWidth="1"/>
    <col min="8701" max="8702" width="11.85546875" style="385" customWidth="1"/>
    <col min="8703" max="8948" width="9.140625" style="385"/>
    <col min="8949" max="8949" width="5.5703125" style="385" customWidth="1"/>
    <col min="8950" max="8950" width="41.28515625" style="385" customWidth="1"/>
    <col min="8951" max="8954" width="0" style="385" hidden="1" customWidth="1"/>
    <col min="8955" max="8955" width="7" style="385" customWidth="1"/>
    <col min="8956" max="8956" width="10.7109375" style="385" customWidth="1"/>
    <col min="8957" max="8958" width="11.85546875" style="385" customWidth="1"/>
    <col min="8959" max="9204" width="9.140625" style="385"/>
    <col min="9205" max="9205" width="5.5703125" style="385" customWidth="1"/>
    <col min="9206" max="9206" width="41.28515625" style="385" customWidth="1"/>
    <col min="9207" max="9210" width="0" style="385" hidden="1" customWidth="1"/>
    <col min="9211" max="9211" width="7" style="385" customWidth="1"/>
    <col min="9212" max="9212" width="10.7109375" style="385" customWidth="1"/>
    <col min="9213" max="9214" width="11.85546875" style="385" customWidth="1"/>
    <col min="9215" max="9460" width="9.140625" style="385"/>
    <col min="9461" max="9461" width="5.5703125" style="385" customWidth="1"/>
    <col min="9462" max="9462" width="41.28515625" style="385" customWidth="1"/>
    <col min="9463" max="9466" width="0" style="385" hidden="1" customWidth="1"/>
    <col min="9467" max="9467" width="7" style="385" customWidth="1"/>
    <col min="9468" max="9468" width="10.7109375" style="385" customWidth="1"/>
    <col min="9469" max="9470" width="11.85546875" style="385" customWidth="1"/>
    <col min="9471" max="9716" width="9.140625" style="385"/>
    <col min="9717" max="9717" width="5.5703125" style="385" customWidth="1"/>
    <col min="9718" max="9718" width="41.28515625" style="385" customWidth="1"/>
    <col min="9719" max="9722" width="0" style="385" hidden="1" customWidth="1"/>
    <col min="9723" max="9723" width="7" style="385" customWidth="1"/>
    <col min="9724" max="9724" width="10.7109375" style="385" customWidth="1"/>
    <col min="9725" max="9726" width="11.85546875" style="385" customWidth="1"/>
    <col min="9727" max="9972" width="9.140625" style="385"/>
    <col min="9973" max="9973" width="5.5703125" style="385" customWidth="1"/>
    <col min="9974" max="9974" width="41.28515625" style="385" customWidth="1"/>
    <col min="9975" max="9978" width="0" style="385" hidden="1" customWidth="1"/>
    <col min="9979" max="9979" width="7" style="385" customWidth="1"/>
    <col min="9980" max="9980" width="10.7109375" style="385" customWidth="1"/>
    <col min="9981" max="9982" width="11.85546875" style="385" customWidth="1"/>
    <col min="9983" max="10228" width="9.140625" style="385"/>
    <col min="10229" max="10229" width="5.5703125" style="385" customWidth="1"/>
    <col min="10230" max="10230" width="41.28515625" style="385" customWidth="1"/>
    <col min="10231" max="10234" width="0" style="385" hidden="1" customWidth="1"/>
    <col min="10235" max="10235" width="7" style="385" customWidth="1"/>
    <col min="10236" max="10236" width="10.7109375" style="385" customWidth="1"/>
    <col min="10237" max="10238" width="11.85546875" style="385" customWidth="1"/>
    <col min="10239" max="10484" width="9.140625" style="385"/>
    <col min="10485" max="10485" width="5.5703125" style="385" customWidth="1"/>
    <col min="10486" max="10486" width="41.28515625" style="385" customWidth="1"/>
    <col min="10487" max="10490" width="0" style="385" hidden="1" customWidth="1"/>
    <col min="10491" max="10491" width="7" style="385" customWidth="1"/>
    <col min="10492" max="10492" width="10.7109375" style="385" customWidth="1"/>
    <col min="10493" max="10494" width="11.85546875" style="385" customWidth="1"/>
    <col min="10495" max="10740" width="9.140625" style="385"/>
    <col min="10741" max="10741" width="5.5703125" style="385" customWidth="1"/>
    <col min="10742" max="10742" width="41.28515625" style="385" customWidth="1"/>
    <col min="10743" max="10746" width="0" style="385" hidden="1" customWidth="1"/>
    <col min="10747" max="10747" width="7" style="385" customWidth="1"/>
    <col min="10748" max="10748" width="10.7109375" style="385" customWidth="1"/>
    <col min="10749" max="10750" width="11.85546875" style="385" customWidth="1"/>
    <col min="10751" max="10996" width="9.140625" style="385"/>
    <col min="10997" max="10997" width="5.5703125" style="385" customWidth="1"/>
    <col min="10998" max="10998" width="41.28515625" style="385" customWidth="1"/>
    <col min="10999" max="11002" width="0" style="385" hidden="1" customWidth="1"/>
    <col min="11003" max="11003" width="7" style="385" customWidth="1"/>
    <col min="11004" max="11004" width="10.7109375" style="385" customWidth="1"/>
    <col min="11005" max="11006" width="11.85546875" style="385" customWidth="1"/>
    <col min="11007" max="11252" width="9.140625" style="385"/>
    <col min="11253" max="11253" width="5.5703125" style="385" customWidth="1"/>
    <col min="11254" max="11254" width="41.28515625" style="385" customWidth="1"/>
    <col min="11255" max="11258" width="0" style="385" hidden="1" customWidth="1"/>
    <col min="11259" max="11259" width="7" style="385" customWidth="1"/>
    <col min="11260" max="11260" width="10.7109375" style="385" customWidth="1"/>
    <col min="11261" max="11262" width="11.85546875" style="385" customWidth="1"/>
    <col min="11263" max="11508" width="9.140625" style="385"/>
    <col min="11509" max="11509" width="5.5703125" style="385" customWidth="1"/>
    <col min="11510" max="11510" width="41.28515625" style="385" customWidth="1"/>
    <col min="11511" max="11514" width="0" style="385" hidden="1" customWidth="1"/>
    <col min="11515" max="11515" width="7" style="385" customWidth="1"/>
    <col min="11516" max="11516" width="10.7109375" style="385" customWidth="1"/>
    <col min="11517" max="11518" width="11.85546875" style="385" customWidth="1"/>
    <col min="11519" max="11764" width="9.140625" style="385"/>
    <col min="11765" max="11765" width="5.5703125" style="385" customWidth="1"/>
    <col min="11766" max="11766" width="41.28515625" style="385" customWidth="1"/>
    <col min="11767" max="11770" width="0" style="385" hidden="1" customWidth="1"/>
    <col min="11771" max="11771" width="7" style="385" customWidth="1"/>
    <col min="11772" max="11772" width="10.7109375" style="385" customWidth="1"/>
    <col min="11773" max="11774" width="11.85546875" style="385" customWidth="1"/>
    <col min="11775" max="12020" width="9.140625" style="385"/>
    <col min="12021" max="12021" width="5.5703125" style="385" customWidth="1"/>
    <col min="12022" max="12022" width="41.28515625" style="385" customWidth="1"/>
    <col min="12023" max="12026" width="0" style="385" hidden="1" customWidth="1"/>
    <col min="12027" max="12027" width="7" style="385" customWidth="1"/>
    <col min="12028" max="12028" width="10.7109375" style="385" customWidth="1"/>
    <col min="12029" max="12030" width="11.85546875" style="385" customWidth="1"/>
    <col min="12031" max="12276" width="9.140625" style="385"/>
    <col min="12277" max="12277" width="5.5703125" style="385" customWidth="1"/>
    <col min="12278" max="12278" width="41.28515625" style="385" customWidth="1"/>
    <col min="12279" max="12282" width="0" style="385" hidden="1" customWidth="1"/>
    <col min="12283" max="12283" width="7" style="385" customWidth="1"/>
    <col min="12284" max="12284" width="10.7109375" style="385" customWidth="1"/>
    <col min="12285" max="12286" width="11.85546875" style="385" customWidth="1"/>
    <col min="12287" max="12532" width="9.140625" style="385"/>
    <col min="12533" max="12533" width="5.5703125" style="385" customWidth="1"/>
    <col min="12534" max="12534" width="41.28515625" style="385" customWidth="1"/>
    <col min="12535" max="12538" width="0" style="385" hidden="1" customWidth="1"/>
    <col min="12539" max="12539" width="7" style="385" customWidth="1"/>
    <col min="12540" max="12540" width="10.7109375" style="385" customWidth="1"/>
    <col min="12541" max="12542" width="11.85546875" style="385" customWidth="1"/>
    <col min="12543" max="12788" width="9.140625" style="385"/>
    <col min="12789" max="12789" width="5.5703125" style="385" customWidth="1"/>
    <col min="12790" max="12790" width="41.28515625" style="385" customWidth="1"/>
    <col min="12791" max="12794" width="0" style="385" hidden="1" customWidth="1"/>
    <col min="12795" max="12795" width="7" style="385" customWidth="1"/>
    <col min="12796" max="12796" width="10.7109375" style="385" customWidth="1"/>
    <col min="12797" max="12798" width="11.85546875" style="385" customWidth="1"/>
    <col min="12799" max="13044" width="9.140625" style="385"/>
    <col min="13045" max="13045" width="5.5703125" style="385" customWidth="1"/>
    <col min="13046" max="13046" width="41.28515625" style="385" customWidth="1"/>
    <col min="13047" max="13050" width="0" style="385" hidden="1" customWidth="1"/>
    <col min="13051" max="13051" width="7" style="385" customWidth="1"/>
    <col min="13052" max="13052" width="10.7109375" style="385" customWidth="1"/>
    <col min="13053" max="13054" width="11.85546875" style="385" customWidth="1"/>
    <col min="13055" max="13300" width="9.140625" style="385"/>
    <col min="13301" max="13301" width="5.5703125" style="385" customWidth="1"/>
    <col min="13302" max="13302" width="41.28515625" style="385" customWidth="1"/>
    <col min="13303" max="13306" width="0" style="385" hidden="1" customWidth="1"/>
    <col min="13307" max="13307" width="7" style="385" customWidth="1"/>
    <col min="13308" max="13308" width="10.7109375" style="385" customWidth="1"/>
    <col min="13309" max="13310" width="11.85546875" style="385" customWidth="1"/>
    <col min="13311" max="13556" width="9.140625" style="385"/>
    <col min="13557" max="13557" width="5.5703125" style="385" customWidth="1"/>
    <col min="13558" max="13558" width="41.28515625" style="385" customWidth="1"/>
    <col min="13559" max="13562" width="0" style="385" hidden="1" customWidth="1"/>
    <col min="13563" max="13563" width="7" style="385" customWidth="1"/>
    <col min="13564" max="13564" width="10.7109375" style="385" customWidth="1"/>
    <col min="13565" max="13566" width="11.85546875" style="385" customWidth="1"/>
    <col min="13567" max="13812" width="9.140625" style="385"/>
    <col min="13813" max="13813" width="5.5703125" style="385" customWidth="1"/>
    <col min="13814" max="13814" width="41.28515625" style="385" customWidth="1"/>
    <col min="13815" max="13818" width="0" style="385" hidden="1" customWidth="1"/>
    <col min="13819" max="13819" width="7" style="385" customWidth="1"/>
    <col min="13820" max="13820" width="10.7109375" style="385" customWidth="1"/>
    <col min="13821" max="13822" width="11.85546875" style="385" customWidth="1"/>
    <col min="13823" max="14068" width="9.140625" style="385"/>
    <col min="14069" max="14069" width="5.5703125" style="385" customWidth="1"/>
    <col min="14070" max="14070" width="41.28515625" style="385" customWidth="1"/>
    <col min="14071" max="14074" width="0" style="385" hidden="1" customWidth="1"/>
    <col min="14075" max="14075" width="7" style="385" customWidth="1"/>
    <col min="14076" max="14076" width="10.7109375" style="385" customWidth="1"/>
    <col min="14077" max="14078" width="11.85546875" style="385" customWidth="1"/>
    <col min="14079" max="14324" width="9.140625" style="385"/>
    <col min="14325" max="14325" width="5.5703125" style="385" customWidth="1"/>
    <col min="14326" max="14326" width="41.28515625" style="385" customWidth="1"/>
    <col min="14327" max="14330" width="0" style="385" hidden="1" customWidth="1"/>
    <col min="14331" max="14331" width="7" style="385" customWidth="1"/>
    <col min="14332" max="14332" width="10.7109375" style="385" customWidth="1"/>
    <col min="14333" max="14334" width="11.85546875" style="385" customWidth="1"/>
    <col min="14335" max="14580" width="9.140625" style="385"/>
    <col min="14581" max="14581" width="5.5703125" style="385" customWidth="1"/>
    <col min="14582" max="14582" width="41.28515625" style="385" customWidth="1"/>
    <col min="14583" max="14586" width="0" style="385" hidden="1" customWidth="1"/>
    <col min="14587" max="14587" width="7" style="385" customWidth="1"/>
    <col min="14588" max="14588" width="10.7109375" style="385" customWidth="1"/>
    <col min="14589" max="14590" width="11.85546875" style="385" customWidth="1"/>
    <col min="14591" max="14836" width="9.140625" style="385"/>
    <col min="14837" max="14837" width="5.5703125" style="385" customWidth="1"/>
    <col min="14838" max="14838" width="41.28515625" style="385" customWidth="1"/>
    <col min="14839" max="14842" width="0" style="385" hidden="1" customWidth="1"/>
    <col min="14843" max="14843" width="7" style="385" customWidth="1"/>
    <col min="14844" max="14844" width="10.7109375" style="385" customWidth="1"/>
    <col min="14845" max="14846" width="11.85546875" style="385" customWidth="1"/>
    <col min="14847" max="15092" width="9.140625" style="385"/>
    <col min="15093" max="15093" width="5.5703125" style="385" customWidth="1"/>
    <col min="15094" max="15094" width="41.28515625" style="385" customWidth="1"/>
    <col min="15095" max="15098" width="0" style="385" hidden="1" customWidth="1"/>
    <col min="15099" max="15099" width="7" style="385" customWidth="1"/>
    <col min="15100" max="15100" width="10.7109375" style="385" customWidth="1"/>
    <col min="15101" max="15102" width="11.85546875" style="385" customWidth="1"/>
    <col min="15103" max="15348" width="9.140625" style="385"/>
    <col min="15349" max="15349" width="5.5703125" style="385" customWidth="1"/>
    <col min="15350" max="15350" width="41.28515625" style="385" customWidth="1"/>
    <col min="15351" max="15354" width="0" style="385" hidden="1" customWidth="1"/>
    <col min="15355" max="15355" width="7" style="385" customWidth="1"/>
    <col min="15356" max="15356" width="10.7109375" style="385" customWidth="1"/>
    <col min="15357" max="15358" width="11.85546875" style="385" customWidth="1"/>
    <col min="15359" max="15604" width="9.140625" style="385"/>
    <col min="15605" max="15605" width="5.5703125" style="385" customWidth="1"/>
    <col min="15606" max="15606" width="41.28515625" style="385" customWidth="1"/>
    <col min="15607" max="15610" width="0" style="385" hidden="1" customWidth="1"/>
    <col min="15611" max="15611" width="7" style="385" customWidth="1"/>
    <col min="15612" max="15612" width="10.7109375" style="385" customWidth="1"/>
    <col min="15613" max="15614" width="11.85546875" style="385" customWidth="1"/>
    <col min="15615" max="15860" width="9.140625" style="385"/>
    <col min="15861" max="15861" width="5.5703125" style="385" customWidth="1"/>
    <col min="15862" max="15862" width="41.28515625" style="385" customWidth="1"/>
    <col min="15863" max="15866" width="0" style="385" hidden="1" customWidth="1"/>
    <col min="15867" max="15867" width="7" style="385" customWidth="1"/>
    <col min="15868" max="15868" width="10.7109375" style="385" customWidth="1"/>
    <col min="15869" max="15870" width="11.85546875" style="385" customWidth="1"/>
    <col min="15871" max="16116" width="9.140625" style="385"/>
    <col min="16117" max="16117" width="5.5703125" style="385" customWidth="1"/>
    <col min="16118" max="16118" width="41.28515625" style="385" customWidth="1"/>
    <col min="16119" max="16122" width="0" style="385" hidden="1" customWidth="1"/>
    <col min="16123" max="16123" width="7" style="385" customWidth="1"/>
    <col min="16124" max="16124" width="10.7109375" style="385" customWidth="1"/>
    <col min="16125" max="16126" width="11.85546875" style="385" customWidth="1"/>
    <col min="16127" max="16384" width="9.140625" style="385"/>
  </cols>
  <sheetData>
    <row r="1" spans="2:6" s="318" customFormat="1">
      <c r="C1" s="319"/>
    </row>
    <row r="2" spans="2:6" s="318" customFormat="1">
      <c r="C2" s="319"/>
    </row>
    <row r="3" spans="2:6" s="318" customFormat="1">
      <c r="C3" s="319"/>
    </row>
    <row r="4" spans="2:6" s="318" customFormat="1">
      <c r="C4" s="319"/>
    </row>
    <row r="5" spans="2:6" s="318" customFormat="1">
      <c r="C5" s="319"/>
    </row>
    <row r="6" spans="2:6" s="318" customFormat="1">
      <c r="C6" s="319"/>
    </row>
    <row r="7" spans="2:6" s="318" customFormat="1">
      <c r="C7" s="319"/>
    </row>
    <row r="8" spans="2:6" s="318" customFormat="1">
      <c r="C8" s="319"/>
    </row>
    <row r="9" spans="2:6" s="318" customFormat="1">
      <c r="C9" s="319"/>
    </row>
    <row r="10" spans="2:6" ht="15" customHeight="1">
      <c r="B10" s="219"/>
      <c r="E10" s="1568" t="s">
        <v>4234</v>
      </c>
      <c r="F10" s="1568"/>
    </row>
    <row r="11" spans="2:6" ht="15" customHeight="1">
      <c r="B11" s="219"/>
      <c r="F11" s="1370"/>
    </row>
    <row r="12" spans="2:6">
      <c r="B12" s="1572" t="s">
        <v>772</v>
      </c>
      <c r="C12" s="1573"/>
      <c r="D12" s="1573"/>
      <c r="E12" s="1573"/>
    </row>
    <row r="13" spans="2:6">
      <c r="B13" s="1574"/>
      <c r="C13" s="1573"/>
      <c r="D13" s="1573"/>
      <c r="E13" s="1573"/>
    </row>
    <row r="14" spans="2:6">
      <c r="B14" s="1574"/>
      <c r="C14" s="1573"/>
      <c r="D14" s="1573"/>
      <c r="E14" s="1573"/>
    </row>
    <row r="15" spans="2:6">
      <c r="B15" s="1574"/>
      <c r="C15" s="1573"/>
      <c r="D15" s="1573"/>
      <c r="E15" s="1573"/>
    </row>
    <row r="16" spans="2:6">
      <c r="B16" s="1574"/>
      <c r="C16" s="1573"/>
      <c r="D16" s="1573"/>
      <c r="E16" s="1573"/>
    </row>
    <row r="17" spans="1:6">
      <c r="B17" s="1574"/>
      <c r="C17" s="1573"/>
      <c r="D17" s="1573"/>
      <c r="E17" s="1573"/>
    </row>
    <row r="18" spans="1:6" ht="44.25" customHeight="1">
      <c r="B18" s="1574"/>
      <c r="C18" s="1573"/>
      <c r="D18" s="1573"/>
      <c r="E18" s="1573"/>
    </row>
    <row r="19" spans="1:6" s="391" customFormat="1">
      <c r="A19" s="384"/>
      <c r="B19" s="219" t="s">
        <v>9</v>
      </c>
      <c r="C19" s="390"/>
      <c r="D19" s="387"/>
      <c r="E19" s="389"/>
      <c r="F19" s="389"/>
    </row>
    <row r="20" spans="1:6" s="391" customFormat="1">
      <c r="A20" s="384"/>
      <c r="B20" s="218" t="s">
        <v>771</v>
      </c>
      <c r="C20" s="390"/>
      <c r="D20" s="387"/>
      <c r="E20" s="389"/>
      <c r="F20" s="389"/>
    </row>
    <row r="21" spans="1:6" s="391" customFormat="1" ht="12.75" customHeight="1">
      <c r="A21" s="384"/>
      <c r="B21" s="218" t="s">
        <v>770</v>
      </c>
      <c r="C21" s="390"/>
      <c r="D21" s="387"/>
      <c r="E21" s="389"/>
      <c r="F21" s="389"/>
    </row>
    <row r="22" spans="1:6" s="391" customFormat="1" ht="12.75" customHeight="1">
      <c r="A22" s="384"/>
      <c r="B22" s="218" t="s">
        <v>769</v>
      </c>
      <c r="C22" s="390"/>
      <c r="D22" s="387"/>
      <c r="E22" s="389"/>
      <c r="F22" s="389"/>
    </row>
    <row r="23" spans="1:6" s="391" customFormat="1" ht="12.75" customHeight="1">
      <c r="A23" s="384"/>
      <c r="B23" s="218" t="s">
        <v>768</v>
      </c>
      <c r="C23" s="390"/>
      <c r="D23" s="387"/>
      <c r="E23" s="389"/>
      <c r="F23" s="389"/>
    </row>
    <row r="24" spans="1:6" s="391" customFormat="1" ht="27" customHeight="1">
      <c r="A24" s="384"/>
      <c r="B24" s="1575" t="s">
        <v>767</v>
      </c>
      <c r="C24" s="1573"/>
      <c r="D24" s="387"/>
      <c r="E24" s="389"/>
      <c r="F24" s="389"/>
    </row>
    <row r="25" spans="1:6" s="391" customFormat="1" ht="15.75" customHeight="1">
      <c r="A25" s="384"/>
      <c r="B25" s="1575" t="s">
        <v>766</v>
      </c>
      <c r="C25" s="1573"/>
      <c r="D25" s="387"/>
      <c r="E25" s="389"/>
      <c r="F25" s="389"/>
    </row>
    <row r="26" spans="1:6" s="391" customFormat="1" ht="15.75" customHeight="1">
      <c r="A26" s="384"/>
      <c r="B26" s="1575" t="s">
        <v>765</v>
      </c>
      <c r="C26" s="1573"/>
      <c r="D26" s="387"/>
      <c r="E26" s="389"/>
      <c r="F26" s="389"/>
    </row>
    <row r="27" spans="1:6" s="391" customFormat="1" ht="12.75" customHeight="1">
      <c r="A27" s="384"/>
      <c r="B27" s="1575" t="s">
        <v>764</v>
      </c>
      <c r="C27" s="1573"/>
      <c r="D27" s="387"/>
      <c r="E27" s="389"/>
      <c r="F27" s="389"/>
    </row>
    <row r="28" spans="1:6" s="391" customFormat="1" ht="27" customHeight="1">
      <c r="A28" s="384"/>
      <c r="B28" s="1575" t="s">
        <v>763</v>
      </c>
      <c r="C28" s="1573"/>
      <c r="D28" s="387"/>
      <c r="E28" s="389"/>
      <c r="F28" s="389"/>
    </row>
    <row r="29" spans="1:6" s="391" customFormat="1" ht="15.75" customHeight="1">
      <c r="A29" s="384"/>
      <c r="B29" s="1575" t="s">
        <v>762</v>
      </c>
      <c r="C29" s="1573"/>
      <c r="D29" s="387"/>
      <c r="E29" s="389"/>
      <c r="F29" s="389"/>
    </row>
    <row r="30" spans="1:6" s="391" customFormat="1" ht="28.5" customHeight="1">
      <c r="A30" s="384"/>
      <c r="B30" s="1575" t="s">
        <v>761</v>
      </c>
      <c r="C30" s="1573"/>
      <c r="D30" s="387"/>
      <c r="E30" s="389"/>
      <c r="F30" s="389"/>
    </row>
    <row r="31" spans="1:6" s="391" customFormat="1" ht="69" customHeight="1">
      <c r="A31" s="384"/>
      <c r="B31" s="1575" t="s">
        <v>760</v>
      </c>
      <c r="C31" s="1573"/>
      <c r="D31" s="387"/>
      <c r="E31" s="389"/>
      <c r="F31" s="389"/>
    </row>
    <row r="33" spans="1:6" s="392" customFormat="1" ht="37.5" customHeight="1">
      <c r="A33" s="297" t="s">
        <v>3564</v>
      </c>
      <c r="B33" s="297" t="s">
        <v>3565</v>
      </c>
      <c r="C33" s="320" t="s">
        <v>3567</v>
      </c>
      <c r="D33" s="321" t="s">
        <v>3566</v>
      </c>
      <c r="E33" s="322" t="s">
        <v>3568</v>
      </c>
      <c r="F33" s="322" t="s">
        <v>3575</v>
      </c>
    </row>
    <row r="34" spans="1:6" s="392" customFormat="1" ht="18.75" customHeight="1">
      <c r="A34" s="206"/>
      <c r="B34" s="393"/>
      <c r="C34" s="393"/>
      <c r="D34" s="394"/>
      <c r="E34" s="395"/>
      <c r="F34" s="395"/>
    </row>
    <row r="35" spans="1:6" s="392" customFormat="1" ht="18.75" customHeight="1">
      <c r="A35" s="1576" t="s">
        <v>3439</v>
      </c>
      <c r="B35" s="1577"/>
      <c r="C35" s="393"/>
      <c r="D35" s="394"/>
      <c r="E35" s="395"/>
      <c r="F35" s="395"/>
    </row>
    <row r="36" spans="1:6">
      <c r="A36" s="396">
        <v>1</v>
      </c>
      <c r="B36" s="397" t="s">
        <v>56</v>
      </c>
      <c r="C36" s="398"/>
      <c r="D36" s="399"/>
      <c r="E36" s="400"/>
      <c r="F36" s="401"/>
    </row>
    <row r="37" spans="1:6" ht="14.25">
      <c r="A37" s="206" t="s">
        <v>619</v>
      </c>
      <c r="B37" s="207" t="s">
        <v>818</v>
      </c>
      <c r="C37" s="159" t="s">
        <v>13</v>
      </c>
      <c r="D37" s="402">
        <v>94</v>
      </c>
      <c r="E37" s="403">
        <v>0</v>
      </c>
      <c r="F37" s="404">
        <f t="shared" ref="F37:F43" si="0">+E37*D37</f>
        <v>0</v>
      </c>
    </row>
    <row r="38" spans="1:6">
      <c r="A38" s="206" t="s">
        <v>618</v>
      </c>
      <c r="B38" s="207" t="s">
        <v>3486</v>
      </c>
      <c r="C38" s="398" t="s">
        <v>296</v>
      </c>
      <c r="D38" s="402">
        <v>1</v>
      </c>
      <c r="E38" s="403">
        <v>0</v>
      </c>
      <c r="F38" s="404">
        <f t="shared" si="0"/>
        <v>0</v>
      </c>
    </row>
    <row r="39" spans="1:6">
      <c r="A39" s="206" t="s">
        <v>617</v>
      </c>
      <c r="B39" s="207" t="s">
        <v>3485</v>
      </c>
      <c r="C39" s="398" t="s">
        <v>296</v>
      </c>
      <c r="D39" s="402">
        <v>11</v>
      </c>
      <c r="E39" s="403">
        <v>0</v>
      </c>
      <c r="F39" s="404">
        <f t="shared" si="0"/>
        <v>0</v>
      </c>
    </row>
    <row r="40" spans="1:6" ht="25.5">
      <c r="A40" s="206" t="s">
        <v>775</v>
      </c>
      <c r="B40" s="207" t="s">
        <v>816</v>
      </c>
      <c r="C40" s="398" t="s">
        <v>296</v>
      </c>
      <c r="D40" s="402">
        <v>1</v>
      </c>
      <c r="E40" s="403">
        <v>0</v>
      </c>
      <c r="F40" s="404">
        <f t="shared" si="0"/>
        <v>0</v>
      </c>
    </row>
    <row r="41" spans="1:6" ht="14.25">
      <c r="A41" s="206" t="s">
        <v>615</v>
      </c>
      <c r="B41" s="207" t="s">
        <v>3484</v>
      </c>
      <c r="C41" s="159" t="s">
        <v>11</v>
      </c>
      <c r="D41" s="402">
        <v>7</v>
      </c>
      <c r="E41" s="403">
        <v>0</v>
      </c>
      <c r="F41" s="404">
        <f t="shared" si="0"/>
        <v>0</v>
      </c>
    </row>
    <row r="42" spans="1:6" ht="25.5">
      <c r="A42" s="206" t="s">
        <v>613</v>
      </c>
      <c r="B42" s="207" t="s">
        <v>3483</v>
      </c>
      <c r="C42" s="208" t="s">
        <v>296</v>
      </c>
      <c r="D42" s="402">
        <v>1</v>
      </c>
      <c r="E42" s="403">
        <v>0</v>
      </c>
      <c r="F42" s="404">
        <f t="shared" si="0"/>
        <v>0</v>
      </c>
    </row>
    <row r="43" spans="1:6" s="345" customFormat="1" ht="29.45" customHeight="1">
      <c r="A43" s="206" t="s">
        <v>612</v>
      </c>
      <c r="B43" s="207" t="s">
        <v>754</v>
      </c>
      <c r="C43" s="208" t="s">
        <v>296</v>
      </c>
      <c r="D43" s="402">
        <v>7</v>
      </c>
      <c r="E43" s="403">
        <v>0</v>
      </c>
      <c r="F43" s="404">
        <f t="shared" si="0"/>
        <v>0</v>
      </c>
    </row>
    <row r="44" spans="1:6" ht="25.5">
      <c r="A44" s="206" t="s">
        <v>610</v>
      </c>
      <c r="B44" s="207" t="s">
        <v>3482</v>
      </c>
      <c r="C44" s="208" t="s">
        <v>296</v>
      </c>
      <c r="D44" s="402">
        <v>0</v>
      </c>
      <c r="E44" s="403"/>
      <c r="F44" s="404" t="s">
        <v>3579</v>
      </c>
    </row>
    <row r="45" spans="1:6" s="34" customFormat="1">
      <c r="A45" s="405" t="s">
        <v>735</v>
      </c>
      <c r="B45" s="209" t="s">
        <v>734</v>
      </c>
      <c r="C45" s="406"/>
      <c r="D45" s="406"/>
      <c r="E45" s="407"/>
      <c r="F45" s="408">
        <f>SUM(F37:F44)</f>
        <v>0</v>
      </c>
    </row>
    <row r="46" spans="1:6">
      <c r="A46" s="206"/>
      <c r="B46" s="409"/>
      <c r="C46" s="208"/>
      <c r="D46" s="402"/>
      <c r="E46" s="403"/>
      <c r="F46" s="404"/>
    </row>
    <row r="47" spans="1:6">
      <c r="A47" s="396">
        <v>2</v>
      </c>
      <c r="B47" s="397" t="s">
        <v>40</v>
      </c>
      <c r="C47" s="398"/>
      <c r="D47" s="402"/>
      <c r="E47" s="403"/>
      <c r="F47" s="404"/>
    </row>
    <row r="48" spans="1:6" ht="53.25" customHeight="1">
      <c r="A48" s="206" t="s">
        <v>3481</v>
      </c>
      <c r="B48" s="207" t="s">
        <v>3480</v>
      </c>
      <c r="C48" s="159" t="s">
        <v>4210</v>
      </c>
      <c r="D48" s="402">
        <v>420</v>
      </c>
      <c r="E48" s="403">
        <v>0</v>
      </c>
      <c r="F48" s="404">
        <f t="shared" ref="F48:F57" si="1">+E48*D48</f>
        <v>0</v>
      </c>
    </row>
    <row r="49" spans="1:6" ht="53.25" customHeight="1">
      <c r="A49" s="206" t="s">
        <v>3479</v>
      </c>
      <c r="B49" s="207" t="s">
        <v>3478</v>
      </c>
      <c r="C49" s="159" t="s">
        <v>4210</v>
      </c>
      <c r="D49" s="402">
        <v>30</v>
      </c>
      <c r="E49" s="403">
        <v>0</v>
      </c>
      <c r="F49" s="404">
        <f t="shared" si="1"/>
        <v>0</v>
      </c>
    </row>
    <row r="50" spans="1:6" ht="53.25" customHeight="1">
      <c r="A50" s="206" t="s">
        <v>3477</v>
      </c>
      <c r="B50" s="207" t="s">
        <v>3476</v>
      </c>
      <c r="C50" s="159" t="s">
        <v>4210</v>
      </c>
      <c r="D50" s="402">
        <v>49</v>
      </c>
      <c r="E50" s="403">
        <v>0</v>
      </c>
      <c r="F50" s="404">
        <f t="shared" si="1"/>
        <v>0</v>
      </c>
    </row>
    <row r="51" spans="1:6" ht="30" customHeight="1">
      <c r="A51" s="206" t="s">
        <v>3475</v>
      </c>
      <c r="B51" s="207" t="s">
        <v>3474</v>
      </c>
      <c r="C51" s="159" t="s">
        <v>4210</v>
      </c>
      <c r="D51" s="402">
        <v>20</v>
      </c>
      <c r="E51" s="403">
        <v>0</v>
      </c>
      <c r="F51" s="404">
        <f t="shared" si="1"/>
        <v>0</v>
      </c>
    </row>
    <row r="52" spans="1:6" ht="25.5">
      <c r="A52" s="206" t="s">
        <v>3473</v>
      </c>
      <c r="B52" s="207" t="s">
        <v>3472</v>
      </c>
      <c r="C52" s="159" t="s">
        <v>11</v>
      </c>
      <c r="D52" s="402">
        <v>155</v>
      </c>
      <c r="E52" s="403">
        <v>0</v>
      </c>
      <c r="F52" s="404">
        <f t="shared" si="1"/>
        <v>0</v>
      </c>
    </row>
    <row r="53" spans="1:6" ht="79.5" customHeight="1">
      <c r="A53" s="206" t="s">
        <v>3471</v>
      </c>
      <c r="B53" s="207" t="s">
        <v>811</v>
      </c>
      <c r="D53" s="402">
        <f>+D52*0.1*1.15</f>
        <v>17.824999999999999</v>
      </c>
      <c r="E53" s="403">
        <v>0</v>
      </c>
      <c r="F53" s="404">
        <f t="shared" si="1"/>
        <v>0</v>
      </c>
    </row>
    <row r="54" spans="1:6" ht="56.25" customHeight="1">
      <c r="A54" s="206" t="s">
        <v>3470</v>
      </c>
      <c r="B54" s="207" t="s">
        <v>810</v>
      </c>
      <c r="C54" s="159" t="s">
        <v>4210</v>
      </c>
      <c r="D54" s="402">
        <f>155*1*0.5</f>
        <v>77.5</v>
      </c>
      <c r="E54" s="403">
        <v>0</v>
      </c>
      <c r="F54" s="404">
        <f t="shared" si="1"/>
        <v>0</v>
      </c>
    </row>
    <row r="55" spans="1:6" ht="66.75" customHeight="1">
      <c r="A55" s="206" t="s">
        <v>3468</v>
      </c>
      <c r="B55" s="207" t="s">
        <v>3469</v>
      </c>
      <c r="C55" s="159" t="s">
        <v>4210</v>
      </c>
      <c r="D55" s="402">
        <f>155*1*0.6</f>
        <v>93</v>
      </c>
      <c r="E55" s="403">
        <v>0</v>
      </c>
      <c r="F55" s="404">
        <f t="shared" si="1"/>
        <v>0</v>
      </c>
    </row>
    <row r="56" spans="1:6" ht="55.5" customHeight="1">
      <c r="A56" s="206" t="s">
        <v>3468</v>
      </c>
      <c r="B56" s="207" t="s">
        <v>3467</v>
      </c>
      <c r="C56" s="159" t="s">
        <v>4210</v>
      </c>
      <c r="D56" s="402">
        <f>155*1*2.4</f>
        <v>372</v>
      </c>
      <c r="E56" s="403">
        <v>0</v>
      </c>
      <c r="F56" s="404">
        <f t="shared" si="1"/>
        <v>0</v>
      </c>
    </row>
    <row r="57" spans="1:6" ht="25.5">
      <c r="A57" s="206" t="s">
        <v>3466</v>
      </c>
      <c r="B57" s="207" t="s">
        <v>807</v>
      </c>
      <c r="C57" s="159" t="s">
        <v>4210</v>
      </c>
      <c r="D57" s="402">
        <f>+D48+D49+D50-D56</f>
        <v>127</v>
      </c>
      <c r="E57" s="403">
        <v>0</v>
      </c>
      <c r="F57" s="404">
        <f t="shared" si="1"/>
        <v>0</v>
      </c>
    </row>
    <row r="58" spans="1:6" s="34" customFormat="1">
      <c r="A58" s="410">
        <v>2</v>
      </c>
      <c r="B58" s="209" t="s">
        <v>804</v>
      </c>
      <c r="C58" s="406"/>
      <c r="D58" s="406"/>
      <c r="E58" s="407"/>
      <c r="F58" s="408">
        <f>SUM(F48:F57)</f>
        <v>0</v>
      </c>
    </row>
    <row r="59" spans="1:6" ht="17.25" customHeight="1">
      <c r="A59" s="206"/>
      <c r="B59" s="207"/>
      <c r="C59" s="208"/>
      <c r="D59" s="402"/>
      <c r="E59" s="403"/>
      <c r="F59" s="404"/>
    </row>
    <row r="60" spans="1:6">
      <c r="A60" s="396">
        <v>3</v>
      </c>
      <c r="B60" s="397" t="s">
        <v>776</v>
      </c>
      <c r="C60" s="398"/>
      <c r="D60" s="402"/>
      <c r="E60" s="403"/>
      <c r="F60" s="404"/>
    </row>
    <row r="61" spans="1:6" s="391" customFormat="1" ht="42" customHeight="1">
      <c r="A61" s="206" t="s">
        <v>3465</v>
      </c>
      <c r="B61" s="207" t="s">
        <v>3464</v>
      </c>
      <c r="C61" s="159" t="s">
        <v>13</v>
      </c>
      <c r="D61" s="402">
        <v>77</v>
      </c>
      <c r="E61" s="403">
        <v>0</v>
      </c>
      <c r="F61" s="404">
        <f t="shared" ref="F61:F71" si="2">+E61*D61</f>
        <v>0</v>
      </c>
    </row>
    <row r="62" spans="1:6" s="391" customFormat="1" ht="39.75" customHeight="1">
      <c r="A62" s="206" t="s">
        <v>3463</v>
      </c>
      <c r="B62" s="207" t="s">
        <v>3462</v>
      </c>
      <c r="C62" s="159" t="s">
        <v>13</v>
      </c>
      <c r="D62" s="402">
        <v>42</v>
      </c>
      <c r="E62" s="403">
        <v>0</v>
      </c>
      <c r="F62" s="404">
        <f t="shared" si="2"/>
        <v>0</v>
      </c>
    </row>
    <row r="63" spans="1:6" s="391" customFormat="1" ht="39.75" customHeight="1">
      <c r="A63" s="206" t="s">
        <v>3461</v>
      </c>
      <c r="B63" s="207" t="s">
        <v>3460</v>
      </c>
      <c r="C63" s="159" t="s">
        <v>13</v>
      </c>
      <c r="D63" s="402">
        <v>21</v>
      </c>
      <c r="E63" s="403">
        <v>0</v>
      </c>
      <c r="F63" s="404">
        <f t="shared" si="2"/>
        <v>0</v>
      </c>
    </row>
    <row r="64" spans="1:6" ht="64.5" customHeight="1">
      <c r="A64" s="206" t="s">
        <v>3459</v>
      </c>
      <c r="B64" s="207" t="s">
        <v>3458</v>
      </c>
      <c r="C64" s="398" t="s">
        <v>296</v>
      </c>
      <c r="D64" s="402">
        <v>5</v>
      </c>
      <c r="E64" s="403">
        <v>0</v>
      </c>
      <c r="F64" s="404">
        <f t="shared" si="2"/>
        <v>0</v>
      </c>
    </row>
    <row r="65" spans="1:6" ht="66" customHeight="1">
      <c r="A65" s="206" t="s">
        <v>3457</v>
      </c>
      <c r="B65" s="207" t="s">
        <v>3456</v>
      </c>
      <c r="C65" s="398" t="s">
        <v>296</v>
      </c>
      <c r="D65" s="402">
        <v>2</v>
      </c>
      <c r="E65" s="403">
        <v>0</v>
      </c>
      <c r="F65" s="404">
        <f t="shared" si="2"/>
        <v>0</v>
      </c>
    </row>
    <row r="66" spans="1:6" ht="69" customHeight="1">
      <c r="A66" s="206" t="s">
        <v>3455</v>
      </c>
      <c r="B66" s="207" t="s">
        <v>3454</v>
      </c>
      <c r="C66" s="398" t="s">
        <v>296</v>
      </c>
      <c r="D66" s="402">
        <v>2</v>
      </c>
      <c r="E66" s="403">
        <v>0</v>
      </c>
      <c r="F66" s="404">
        <f t="shared" si="2"/>
        <v>0</v>
      </c>
    </row>
    <row r="67" spans="1:6" ht="63.75">
      <c r="A67" s="206" t="s">
        <v>3453</v>
      </c>
      <c r="B67" s="207" t="s">
        <v>3452</v>
      </c>
      <c r="C67" s="398" t="s">
        <v>296</v>
      </c>
      <c r="D67" s="402">
        <v>2</v>
      </c>
      <c r="E67" s="403">
        <v>0</v>
      </c>
      <c r="F67" s="404">
        <f t="shared" si="2"/>
        <v>0</v>
      </c>
    </row>
    <row r="68" spans="1:6">
      <c r="A68" s="206" t="s">
        <v>3451</v>
      </c>
      <c r="B68" s="207" t="s">
        <v>3450</v>
      </c>
      <c r="C68" s="398" t="s">
        <v>296</v>
      </c>
      <c r="D68" s="402">
        <v>27</v>
      </c>
      <c r="E68" s="403">
        <v>0</v>
      </c>
      <c r="F68" s="404">
        <f t="shared" si="2"/>
        <v>0</v>
      </c>
    </row>
    <row r="69" spans="1:6" ht="12.75" customHeight="1">
      <c r="A69" s="206" t="s">
        <v>3449</v>
      </c>
      <c r="B69" s="207" t="s">
        <v>3448</v>
      </c>
      <c r="C69" s="159" t="s">
        <v>13</v>
      </c>
      <c r="D69" s="402">
        <f>+D61+D62+D63</f>
        <v>140</v>
      </c>
      <c r="E69" s="403">
        <v>0</v>
      </c>
      <c r="F69" s="404">
        <f t="shared" si="2"/>
        <v>0</v>
      </c>
    </row>
    <row r="70" spans="1:6">
      <c r="A70" s="206" t="s">
        <v>3447</v>
      </c>
      <c r="B70" s="207" t="s">
        <v>3446</v>
      </c>
      <c r="C70" s="398" t="s">
        <v>296</v>
      </c>
      <c r="D70" s="402">
        <v>11</v>
      </c>
      <c r="E70" s="403">
        <v>0</v>
      </c>
      <c r="F70" s="404">
        <f t="shared" si="2"/>
        <v>0</v>
      </c>
    </row>
    <row r="71" spans="1:6" ht="25.5">
      <c r="A71" s="206" t="s">
        <v>3445</v>
      </c>
      <c r="B71" s="207" t="s">
        <v>3444</v>
      </c>
      <c r="C71" s="159" t="s">
        <v>13</v>
      </c>
      <c r="D71" s="402">
        <v>20</v>
      </c>
      <c r="E71" s="403">
        <v>0</v>
      </c>
      <c r="F71" s="404">
        <f t="shared" si="2"/>
        <v>0</v>
      </c>
    </row>
    <row r="72" spans="1:6" s="34" customFormat="1">
      <c r="A72" s="410">
        <v>3</v>
      </c>
      <c r="B72" s="209" t="s">
        <v>784</v>
      </c>
      <c r="C72" s="406"/>
      <c r="D72" s="406"/>
      <c r="E72" s="407"/>
      <c r="F72" s="408">
        <f>SUM(F61:F71)</f>
        <v>0</v>
      </c>
    </row>
    <row r="73" spans="1:6" s="34" customFormat="1">
      <c r="A73" s="411"/>
      <c r="B73" s="210"/>
      <c r="C73" s="412"/>
      <c r="D73" s="412"/>
      <c r="E73" s="413"/>
      <c r="F73" s="414"/>
    </row>
    <row r="74" spans="1:6" ht="15" customHeight="1">
      <c r="A74" s="396">
        <v>4</v>
      </c>
      <c r="B74" s="397" t="s">
        <v>773</v>
      </c>
      <c r="C74" s="398"/>
      <c r="D74" s="402"/>
      <c r="E74" s="403"/>
      <c r="F74" s="404"/>
    </row>
    <row r="75" spans="1:6" ht="22.5" customHeight="1">
      <c r="A75" s="206" t="s">
        <v>3443</v>
      </c>
      <c r="B75" s="211" t="s">
        <v>3442</v>
      </c>
      <c r="C75" s="398" t="s">
        <v>296</v>
      </c>
      <c r="D75" s="402">
        <v>1</v>
      </c>
      <c r="E75" s="403">
        <v>0</v>
      </c>
      <c r="F75" s="245">
        <f>+E75*D75</f>
        <v>0</v>
      </c>
    </row>
    <row r="76" spans="1:6" ht="19.5" customHeight="1">
      <c r="A76" s="212" t="s">
        <v>3441</v>
      </c>
      <c r="B76" s="213" t="s">
        <v>3440</v>
      </c>
      <c r="C76" s="159" t="s">
        <v>13</v>
      </c>
      <c r="D76" s="415">
        <f>+D69</f>
        <v>140</v>
      </c>
      <c r="E76" s="416">
        <v>0</v>
      </c>
      <c r="F76" s="246">
        <f>+E76*D76</f>
        <v>0</v>
      </c>
    </row>
    <row r="77" spans="1:6" s="420" customFormat="1">
      <c r="A77" s="243">
        <v>4</v>
      </c>
      <c r="B77" s="112" t="s">
        <v>778</v>
      </c>
      <c r="C77" s="417"/>
      <c r="D77" s="418"/>
      <c r="E77" s="419"/>
      <c r="F77" s="408">
        <f>SUM(F75:F76)</f>
        <v>0</v>
      </c>
    </row>
    <row r="78" spans="1:6" s="420" customFormat="1">
      <c r="A78" s="111"/>
      <c r="B78" s="111"/>
      <c r="C78" s="421"/>
      <c r="D78" s="422"/>
      <c r="E78" s="423"/>
      <c r="F78" s="423"/>
    </row>
    <row r="79" spans="1:6" s="25" customFormat="1">
      <c r="A79" s="113"/>
      <c r="B79" s="114" t="s">
        <v>3569</v>
      </c>
      <c r="C79" s="424"/>
      <c r="D79" s="424"/>
      <c r="E79" s="424"/>
      <c r="F79" s="115"/>
    </row>
    <row r="80" spans="1:6" s="25" customFormat="1">
      <c r="A80" s="244">
        <v>1</v>
      </c>
      <c r="B80" s="116" t="s">
        <v>56</v>
      </c>
      <c r="C80" s="424"/>
      <c r="D80" s="424"/>
      <c r="E80" s="424"/>
      <c r="F80" s="247">
        <f>+F45</f>
        <v>0</v>
      </c>
    </row>
    <row r="81" spans="1:6" s="25" customFormat="1">
      <c r="A81" s="244">
        <v>2</v>
      </c>
      <c r="B81" s="117" t="s">
        <v>40</v>
      </c>
      <c r="C81" s="424"/>
      <c r="D81" s="424"/>
      <c r="E81" s="424"/>
      <c r="F81" s="247">
        <f>+F58</f>
        <v>0</v>
      </c>
    </row>
    <row r="82" spans="1:6" s="25" customFormat="1">
      <c r="A82" s="244">
        <v>3</v>
      </c>
      <c r="B82" s="117" t="s">
        <v>776</v>
      </c>
      <c r="C82" s="424"/>
      <c r="D82" s="424"/>
      <c r="E82" s="424"/>
      <c r="F82" s="247">
        <f>+F72</f>
        <v>0</v>
      </c>
    </row>
    <row r="83" spans="1:6" s="25" customFormat="1">
      <c r="A83" s="244">
        <v>4</v>
      </c>
      <c r="B83" s="117" t="s">
        <v>773</v>
      </c>
      <c r="C83" s="424"/>
      <c r="D83" s="424"/>
      <c r="E83" s="424"/>
      <c r="F83" s="247">
        <f>+F77</f>
        <v>0</v>
      </c>
    </row>
    <row r="84" spans="1:6" s="24" customFormat="1">
      <c r="A84" s="118"/>
      <c r="B84" s="119" t="s">
        <v>607</v>
      </c>
      <c r="C84" s="425"/>
      <c r="D84" s="425"/>
      <c r="E84" s="425"/>
      <c r="F84" s="248">
        <f>SUM(F80:F83)</f>
        <v>0</v>
      </c>
    </row>
  </sheetData>
  <sheetProtection algorithmName="SHA-512" hashValue="v346HpKDGJVAjhWFG/Evd/C/uUquk2SsyN6DHcs6GEaBDLOIjMKXEQvs6e2YPR7G2GSWp70l4lNw1ypch0upCA==" saltValue="2PtEdqXF4gGhK4YGsfUC8g==" spinCount="100000" sheet="1" objects="1" scenarios="1"/>
  <mergeCells count="11">
    <mergeCell ref="B27:C27"/>
    <mergeCell ref="B30:C30"/>
    <mergeCell ref="B31:C31"/>
    <mergeCell ref="A35:B35"/>
    <mergeCell ref="B28:C28"/>
    <mergeCell ref="B29:C29"/>
    <mergeCell ref="E10:F10"/>
    <mergeCell ref="B12:E18"/>
    <mergeCell ref="B24:C24"/>
    <mergeCell ref="B25:C25"/>
    <mergeCell ref="B26:C26"/>
  </mergeCells>
  <phoneticPr fontId="31" type="noConversion"/>
  <pageMargins left="0.70866141732283472" right="0.55118110236220474" top="0.74803149606299213" bottom="0.74803149606299213" header="0.31496062992125984" footer="0.31496062992125984"/>
  <pageSetup paperSize="9" scale="89" orientation="portrait" r:id="rId1"/>
  <rowBreaks count="1" manualBreakCount="1">
    <brk id="4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A4E32-DC59-4787-8265-BA10F8D84DC5}">
  <sheetPr>
    <tabColor rgb="FF00B050"/>
  </sheetPr>
  <dimension ref="A1:N89"/>
  <sheetViews>
    <sheetView view="pageBreakPreview" zoomScale="130" zoomScaleNormal="100" zoomScaleSheetLayoutView="130" workbookViewId="0">
      <selection activeCell="E9" sqref="E9:F9"/>
    </sheetView>
  </sheetViews>
  <sheetFormatPr defaultRowHeight="12.75"/>
  <cols>
    <col min="1" max="1" width="5.5703125" style="336" customWidth="1"/>
    <col min="2" max="2" width="42.28515625" style="347" customWidth="1"/>
    <col min="3" max="3" width="9.140625" style="469" customWidth="1"/>
    <col min="4" max="4" width="9.140625" style="341" customWidth="1"/>
    <col min="5" max="5" width="10.5703125" style="341" customWidth="1"/>
    <col min="6" max="6" width="16.28515625" style="341" customWidth="1"/>
    <col min="7" max="7" width="7" style="470" customWidth="1"/>
    <col min="8" max="8" width="10.7109375" style="471" customWidth="1"/>
    <col min="9" max="9" width="11.85546875" style="472" customWidth="1"/>
    <col min="10" max="10" width="11.85546875" style="473" customWidth="1"/>
    <col min="11" max="256" width="9.140625" style="342"/>
    <col min="257" max="257" width="5.5703125" style="342" customWidth="1"/>
    <col min="258" max="258" width="41.28515625" style="342" customWidth="1"/>
    <col min="259" max="262" width="0" style="342" hidden="1" customWidth="1"/>
    <col min="263" max="263" width="7" style="342" customWidth="1"/>
    <col min="264" max="264" width="10.7109375" style="342" customWidth="1"/>
    <col min="265" max="266" width="11.85546875" style="342" customWidth="1"/>
    <col min="267" max="512" width="9.140625" style="342"/>
    <col min="513" max="513" width="5.5703125" style="342" customWidth="1"/>
    <col min="514" max="514" width="41.28515625" style="342" customWidth="1"/>
    <col min="515" max="518" width="0" style="342" hidden="1" customWidth="1"/>
    <col min="519" max="519" width="7" style="342" customWidth="1"/>
    <col min="520" max="520" width="10.7109375" style="342" customWidth="1"/>
    <col min="521" max="522" width="11.85546875" style="342" customWidth="1"/>
    <col min="523" max="768" width="9.140625" style="342"/>
    <col min="769" max="769" width="5.5703125" style="342" customWidth="1"/>
    <col min="770" max="770" width="41.28515625" style="342" customWidth="1"/>
    <col min="771" max="774" width="0" style="342" hidden="1" customWidth="1"/>
    <col min="775" max="775" width="7" style="342" customWidth="1"/>
    <col min="776" max="776" width="10.7109375" style="342" customWidth="1"/>
    <col min="777" max="778" width="11.85546875" style="342" customWidth="1"/>
    <col min="779" max="1024" width="9.140625" style="342"/>
    <col min="1025" max="1025" width="5.5703125" style="342" customWidth="1"/>
    <col min="1026" max="1026" width="41.28515625" style="342" customWidth="1"/>
    <col min="1027" max="1030" width="0" style="342" hidden="1" customWidth="1"/>
    <col min="1031" max="1031" width="7" style="342" customWidth="1"/>
    <col min="1032" max="1032" width="10.7109375" style="342" customWidth="1"/>
    <col min="1033" max="1034" width="11.85546875" style="342" customWidth="1"/>
    <col min="1035" max="1280" width="9.140625" style="342"/>
    <col min="1281" max="1281" width="5.5703125" style="342" customWidth="1"/>
    <col min="1282" max="1282" width="41.28515625" style="342" customWidth="1"/>
    <col min="1283" max="1286" width="0" style="342" hidden="1" customWidth="1"/>
    <col min="1287" max="1287" width="7" style="342" customWidth="1"/>
    <col min="1288" max="1288" width="10.7109375" style="342" customWidth="1"/>
    <col min="1289" max="1290" width="11.85546875" style="342" customWidth="1"/>
    <col min="1291" max="1536" width="9.140625" style="342"/>
    <col min="1537" max="1537" width="5.5703125" style="342" customWidth="1"/>
    <col min="1538" max="1538" width="41.28515625" style="342" customWidth="1"/>
    <col min="1539" max="1542" width="0" style="342" hidden="1" customWidth="1"/>
    <col min="1543" max="1543" width="7" style="342" customWidth="1"/>
    <col min="1544" max="1544" width="10.7109375" style="342" customWidth="1"/>
    <col min="1545" max="1546" width="11.85546875" style="342" customWidth="1"/>
    <col min="1547" max="1792" width="9.140625" style="342"/>
    <col min="1793" max="1793" width="5.5703125" style="342" customWidth="1"/>
    <col min="1794" max="1794" width="41.28515625" style="342" customWidth="1"/>
    <col min="1795" max="1798" width="0" style="342" hidden="1" customWidth="1"/>
    <col min="1799" max="1799" width="7" style="342" customWidth="1"/>
    <col min="1800" max="1800" width="10.7109375" style="342" customWidth="1"/>
    <col min="1801" max="1802" width="11.85546875" style="342" customWidth="1"/>
    <col min="1803" max="2048" width="9.140625" style="342"/>
    <col min="2049" max="2049" width="5.5703125" style="342" customWidth="1"/>
    <col min="2050" max="2050" width="41.28515625" style="342" customWidth="1"/>
    <col min="2051" max="2054" width="0" style="342" hidden="1" customWidth="1"/>
    <col min="2055" max="2055" width="7" style="342" customWidth="1"/>
    <col min="2056" max="2056" width="10.7109375" style="342" customWidth="1"/>
    <col min="2057" max="2058" width="11.85546875" style="342" customWidth="1"/>
    <col min="2059" max="2304" width="9.140625" style="342"/>
    <col min="2305" max="2305" width="5.5703125" style="342" customWidth="1"/>
    <col min="2306" max="2306" width="41.28515625" style="342" customWidth="1"/>
    <col min="2307" max="2310" width="0" style="342" hidden="1" customWidth="1"/>
    <col min="2311" max="2311" width="7" style="342" customWidth="1"/>
    <col min="2312" max="2312" width="10.7109375" style="342" customWidth="1"/>
    <col min="2313" max="2314" width="11.85546875" style="342" customWidth="1"/>
    <col min="2315" max="2560" width="9.140625" style="342"/>
    <col min="2561" max="2561" width="5.5703125" style="342" customWidth="1"/>
    <col min="2562" max="2562" width="41.28515625" style="342" customWidth="1"/>
    <col min="2563" max="2566" width="0" style="342" hidden="1" customWidth="1"/>
    <col min="2567" max="2567" width="7" style="342" customWidth="1"/>
    <col min="2568" max="2568" width="10.7109375" style="342" customWidth="1"/>
    <col min="2569" max="2570" width="11.85546875" style="342" customWidth="1"/>
    <col min="2571" max="2816" width="9.140625" style="342"/>
    <col min="2817" max="2817" width="5.5703125" style="342" customWidth="1"/>
    <col min="2818" max="2818" width="41.28515625" style="342" customWidth="1"/>
    <col min="2819" max="2822" width="0" style="342" hidden="1" customWidth="1"/>
    <col min="2823" max="2823" width="7" style="342" customWidth="1"/>
    <col min="2824" max="2824" width="10.7109375" style="342" customWidth="1"/>
    <col min="2825" max="2826" width="11.85546875" style="342" customWidth="1"/>
    <col min="2827" max="3072" width="9.140625" style="342"/>
    <col min="3073" max="3073" width="5.5703125" style="342" customWidth="1"/>
    <col min="3074" max="3074" width="41.28515625" style="342" customWidth="1"/>
    <col min="3075" max="3078" width="0" style="342" hidden="1" customWidth="1"/>
    <col min="3079" max="3079" width="7" style="342" customWidth="1"/>
    <col min="3080" max="3080" width="10.7109375" style="342" customWidth="1"/>
    <col min="3081" max="3082" width="11.85546875" style="342" customWidth="1"/>
    <col min="3083" max="3328" width="9.140625" style="342"/>
    <col min="3329" max="3329" width="5.5703125" style="342" customWidth="1"/>
    <col min="3330" max="3330" width="41.28515625" style="342" customWidth="1"/>
    <col min="3331" max="3334" width="0" style="342" hidden="1" customWidth="1"/>
    <col min="3335" max="3335" width="7" style="342" customWidth="1"/>
    <col min="3336" max="3336" width="10.7109375" style="342" customWidth="1"/>
    <col min="3337" max="3338" width="11.85546875" style="342" customWidth="1"/>
    <col min="3339" max="3584" width="9.140625" style="342"/>
    <col min="3585" max="3585" width="5.5703125" style="342" customWidth="1"/>
    <col min="3586" max="3586" width="41.28515625" style="342" customWidth="1"/>
    <col min="3587" max="3590" width="0" style="342" hidden="1" customWidth="1"/>
    <col min="3591" max="3591" width="7" style="342" customWidth="1"/>
    <col min="3592" max="3592" width="10.7109375" style="342" customWidth="1"/>
    <col min="3593" max="3594" width="11.85546875" style="342" customWidth="1"/>
    <col min="3595" max="3840" width="9.140625" style="342"/>
    <col min="3841" max="3841" width="5.5703125" style="342" customWidth="1"/>
    <col min="3842" max="3842" width="41.28515625" style="342" customWidth="1"/>
    <col min="3843" max="3846" width="0" style="342" hidden="1" customWidth="1"/>
    <col min="3847" max="3847" width="7" style="342" customWidth="1"/>
    <col min="3848" max="3848" width="10.7109375" style="342" customWidth="1"/>
    <col min="3849" max="3850" width="11.85546875" style="342" customWidth="1"/>
    <col min="3851" max="4096" width="9.140625" style="342"/>
    <col min="4097" max="4097" width="5.5703125" style="342" customWidth="1"/>
    <col min="4098" max="4098" width="41.28515625" style="342" customWidth="1"/>
    <col min="4099" max="4102" width="0" style="342" hidden="1" customWidth="1"/>
    <col min="4103" max="4103" width="7" style="342" customWidth="1"/>
    <col min="4104" max="4104" width="10.7109375" style="342" customWidth="1"/>
    <col min="4105" max="4106" width="11.85546875" style="342" customWidth="1"/>
    <col min="4107" max="4352" width="9.140625" style="342"/>
    <col min="4353" max="4353" width="5.5703125" style="342" customWidth="1"/>
    <col min="4354" max="4354" width="41.28515625" style="342" customWidth="1"/>
    <col min="4355" max="4358" width="0" style="342" hidden="1" customWidth="1"/>
    <col min="4359" max="4359" width="7" style="342" customWidth="1"/>
    <col min="4360" max="4360" width="10.7109375" style="342" customWidth="1"/>
    <col min="4361" max="4362" width="11.85546875" style="342" customWidth="1"/>
    <col min="4363" max="4608" width="9.140625" style="342"/>
    <col min="4609" max="4609" width="5.5703125" style="342" customWidth="1"/>
    <col min="4610" max="4610" width="41.28515625" style="342" customWidth="1"/>
    <col min="4611" max="4614" width="0" style="342" hidden="1" customWidth="1"/>
    <col min="4615" max="4615" width="7" style="342" customWidth="1"/>
    <col min="4616" max="4616" width="10.7109375" style="342" customWidth="1"/>
    <col min="4617" max="4618" width="11.85546875" style="342" customWidth="1"/>
    <col min="4619" max="4864" width="9.140625" style="342"/>
    <col min="4865" max="4865" width="5.5703125" style="342" customWidth="1"/>
    <col min="4866" max="4866" width="41.28515625" style="342" customWidth="1"/>
    <col min="4867" max="4870" width="0" style="342" hidden="1" customWidth="1"/>
    <col min="4871" max="4871" width="7" style="342" customWidth="1"/>
    <col min="4872" max="4872" width="10.7109375" style="342" customWidth="1"/>
    <col min="4873" max="4874" width="11.85546875" style="342" customWidth="1"/>
    <col min="4875" max="5120" width="9.140625" style="342"/>
    <col min="5121" max="5121" width="5.5703125" style="342" customWidth="1"/>
    <col min="5122" max="5122" width="41.28515625" style="342" customWidth="1"/>
    <col min="5123" max="5126" width="0" style="342" hidden="1" customWidth="1"/>
    <col min="5127" max="5127" width="7" style="342" customWidth="1"/>
    <col min="5128" max="5128" width="10.7109375" style="342" customWidth="1"/>
    <col min="5129" max="5130" width="11.85546875" style="342" customWidth="1"/>
    <col min="5131" max="5376" width="9.140625" style="342"/>
    <col min="5377" max="5377" width="5.5703125" style="342" customWidth="1"/>
    <col min="5378" max="5378" width="41.28515625" style="342" customWidth="1"/>
    <col min="5379" max="5382" width="0" style="342" hidden="1" customWidth="1"/>
    <col min="5383" max="5383" width="7" style="342" customWidth="1"/>
    <col min="5384" max="5384" width="10.7109375" style="342" customWidth="1"/>
    <col min="5385" max="5386" width="11.85546875" style="342" customWidth="1"/>
    <col min="5387" max="5632" width="9.140625" style="342"/>
    <col min="5633" max="5633" width="5.5703125" style="342" customWidth="1"/>
    <col min="5634" max="5634" width="41.28515625" style="342" customWidth="1"/>
    <col min="5635" max="5638" width="0" style="342" hidden="1" customWidth="1"/>
    <col min="5639" max="5639" width="7" style="342" customWidth="1"/>
    <col min="5640" max="5640" width="10.7109375" style="342" customWidth="1"/>
    <col min="5641" max="5642" width="11.85546875" style="342" customWidth="1"/>
    <col min="5643" max="5888" width="9.140625" style="342"/>
    <col min="5889" max="5889" width="5.5703125" style="342" customWidth="1"/>
    <col min="5890" max="5890" width="41.28515625" style="342" customWidth="1"/>
    <col min="5891" max="5894" width="0" style="342" hidden="1" customWidth="1"/>
    <col min="5895" max="5895" width="7" style="342" customWidth="1"/>
    <col min="5896" max="5896" width="10.7109375" style="342" customWidth="1"/>
    <col min="5897" max="5898" width="11.85546875" style="342" customWidth="1"/>
    <col min="5899" max="6144" width="9.140625" style="342"/>
    <col min="6145" max="6145" width="5.5703125" style="342" customWidth="1"/>
    <col min="6146" max="6146" width="41.28515625" style="342" customWidth="1"/>
    <col min="6147" max="6150" width="0" style="342" hidden="1" customWidth="1"/>
    <col min="6151" max="6151" width="7" style="342" customWidth="1"/>
    <col min="6152" max="6152" width="10.7109375" style="342" customWidth="1"/>
    <col min="6153" max="6154" width="11.85546875" style="342" customWidth="1"/>
    <col min="6155" max="6400" width="9.140625" style="342"/>
    <col min="6401" max="6401" width="5.5703125" style="342" customWidth="1"/>
    <col min="6402" max="6402" width="41.28515625" style="342" customWidth="1"/>
    <col min="6403" max="6406" width="0" style="342" hidden="1" customWidth="1"/>
    <col min="6407" max="6407" width="7" style="342" customWidth="1"/>
    <col min="6408" max="6408" width="10.7109375" style="342" customWidth="1"/>
    <col min="6409" max="6410" width="11.85546875" style="342" customWidth="1"/>
    <col min="6411" max="6656" width="9.140625" style="342"/>
    <col min="6657" max="6657" width="5.5703125" style="342" customWidth="1"/>
    <col min="6658" max="6658" width="41.28515625" style="342" customWidth="1"/>
    <col min="6659" max="6662" width="0" style="342" hidden="1" customWidth="1"/>
    <col min="6663" max="6663" width="7" style="342" customWidth="1"/>
    <col min="6664" max="6664" width="10.7109375" style="342" customWidth="1"/>
    <col min="6665" max="6666" width="11.85546875" style="342" customWidth="1"/>
    <col min="6667" max="6912" width="9.140625" style="342"/>
    <col min="6913" max="6913" width="5.5703125" style="342" customWidth="1"/>
    <col min="6914" max="6914" width="41.28515625" style="342" customWidth="1"/>
    <col min="6915" max="6918" width="0" style="342" hidden="1" customWidth="1"/>
    <col min="6919" max="6919" width="7" style="342" customWidth="1"/>
    <col min="6920" max="6920" width="10.7109375" style="342" customWidth="1"/>
    <col min="6921" max="6922" width="11.85546875" style="342" customWidth="1"/>
    <col min="6923" max="7168" width="9.140625" style="342"/>
    <col min="7169" max="7169" width="5.5703125" style="342" customWidth="1"/>
    <col min="7170" max="7170" width="41.28515625" style="342" customWidth="1"/>
    <col min="7171" max="7174" width="0" style="342" hidden="1" customWidth="1"/>
    <col min="7175" max="7175" width="7" style="342" customWidth="1"/>
    <col min="7176" max="7176" width="10.7109375" style="342" customWidth="1"/>
    <col min="7177" max="7178" width="11.85546875" style="342" customWidth="1"/>
    <col min="7179" max="7424" width="9.140625" style="342"/>
    <col min="7425" max="7425" width="5.5703125" style="342" customWidth="1"/>
    <col min="7426" max="7426" width="41.28515625" style="342" customWidth="1"/>
    <col min="7427" max="7430" width="0" style="342" hidden="1" customWidth="1"/>
    <col min="7431" max="7431" width="7" style="342" customWidth="1"/>
    <col min="7432" max="7432" width="10.7109375" style="342" customWidth="1"/>
    <col min="7433" max="7434" width="11.85546875" style="342" customWidth="1"/>
    <col min="7435" max="7680" width="9.140625" style="342"/>
    <col min="7681" max="7681" width="5.5703125" style="342" customWidth="1"/>
    <col min="7682" max="7682" width="41.28515625" style="342" customWidth="1"/>
    <col min="7683" max="7686" width="0" style="342" hidden="1" customWidth="1"/>
    <col min="7687" max="7687" width="7" style="342" customWidth="1"/>
    <col min="7688" max="7688" width="10.7109375" style="342" customWidth="1"/>
    <col min="7689" max="7690" width="11.85546875" style="342" customWidth="1"/>
    <col min="7691" max="7936" width="9.140625" style="342"/>
    <col min="7937" max="7937" width="5.5703125" style="342" customWidth="1"/>
    <col min="7938" max="7938" width="41.28515625" style="342" customWidth="1"/>
    <col min="7939" max="7942" width="0" style="342" hidden="1" customWidth="1"/>
    <col min="7943" max="7943" width="7" style="342" customWidth="1"/>
    <col min="7944" max="7944" width="10.7109375" style="342" customWidth="1"/>
    <col min="7945" max="7946" width="11.85546875" style="342" customWidth="1"/>
    <col min="7947" max="8192" width="9.140625" style="342"/>
    <col min="8193" max="8193" width="5.5703125" style="342" customWidth="1"/>
    <col min="8194" max="8194" width="41.28515625" style="342" customWidth="1"/>
    <col min="8195" max="8198" width="0" style="342" hidden="1" customWidth="1"/>
    <col min="8199" max="8199" width="7" style="342" customWidth="1"/>
    <col min="8200" max="8200" width="10.7109375" style="342" customWidth="1"/>
    <col min="8201" max="8202" width="11.85546875" style="342" customWidth="1"/>
    <col min="8203" max="8448" width="9.140625" style="342"/>
    <col min="8449" max="8449" width="5.5703125" style="342" customWidth="1"/>
    <col min="8450" max="8450" width="41.28515625" style="342" customWidth="1"/>
    <col min="8451" max="8454" width="0" style="342" hidden="1" customWidth="1"/>
    <col min="8455" max="8455" width="7" style="342" customWidth="1"/>
    <col min="8456" max="8456" width="10.7109375" style="342" customWidth="1"/>
    <col min="8457" max="8458" width="11.85546875" style="342" customWidth="1"/>
    <col min="8459" max="8704" width="9.140625" style="342"/>
    <col min="8705" max="8705" width="5.5703125" style="342" customWidth="1"/>
    <col min="8706" max="8706" width="41.28515625" style="342" customWidth="1"/>
    <col min="8707" max="8710" width="0" style="342" hidden="1" customWidth="1"/>
    <col min="8711" max="8711" width="7" style="342" customWidth="1"/>
    <col min="8712" max="8712" width="10.7109375" style="342" customWidth="1"/>
    <col min="8713" max="8714" width="11.85546875" style="342" customWidth="1"/>
    <col min="8715" max="8960" width="9.140625" style="342"/>
    <col min="8961" max="8961" width="5.5703125" style="342" customWidth="1"/>
    <col min="8962" max="8962" width="41.28515625" style="342" customWidth="1"/>
    <col min="8963" max="8966" width="0" style="342" hidden="1" customWidth="1"/>
    <col min="8967" max="8967" width="7" style="342" customWidth="1"/>
    <col min="8968" max="8968" width="10.7109375" style="342" customWidth="1"/>
    <col min="8969" max="8970" width="11.85546875" style="342" customWidth="1"/>
    <col min="8971" max="9216" width="9.140625" style="342"/>
    <col min="9217" max="9217" width="5.5703125" style="342" customWidth="1"/>
    <col min="9218" max="9218" width="41.28515625" style="342" customWidth="1"/>
    <col min="9219" max="9222" width="0" style="342" hidden="1" customWidth="1"/>
    <col min="9223" max="9223" width="7" style="342" customWidth="1"/>
    <col min="9224" max="9224" width="10.7109375" style="342" customWidth="1"/>
    <col min="9225" max="9226" width="11.85546875" style="342" customWidth="1"/>
    <col min="9227" max="9472" width="9.140625" style="342"/>
    <col min="9473" max="9473" width="5.5703125" style="342" customWidth="1"/>
    <col min="9474" max="9474" width="41.28515625" style="342" customWidth="1"/>
    <col min="9475" max="9478" width="0" style="342" hidden="1" customWidth="1"/>
    <col min="9479" max="9479" width="7" style="342" customWidth="1"/>
    <col min="9480" max="9480" width="10.7109375" style="342" customWidth="1"/>
    <col min="9481" max="9482" width="11.85546875" style="342" customWidth="1"/>
    <col min="9483" max="9728" width="9.140625" style="342"/>
    <col min="9729" max="9729" width="5.5703125" style="342" customWidth="1"/>
    <col min="9730" max="9730" width="41.28515625" style="342" customWidth="1"/>
    <col min="9731" max="9734" width="0" style="342" hidden="1" customWidth="1"/>
    <col min="9735" max="9735" width="7" style="342" customWidth="1"/>
    <col min="9736" max="9736" width="10.7109375" style="342" customWidth="1"/>
    <col min="9737" max="9738" width="11.85546875" style="342" customWidth="1"/>
    <col min="9739" max="9984" width="9.140625" style="342"/>
    <col min="9985" max="9985" width="5.5703125" style="342" customWidth="1"/>
    <col min="9986" max="9986" width="41.28515625" style="342" customWidth="1"/>
    <col min="9987" max="9990" width="0" style="342" hidden="1" customWidth="1"/>
    <col min="9991" max="9991" width="7" style="342" customWidth="1"/>
    <col min="9992" max="9992" width="10.7109375" style="342" customWidth="1"/>
    <col min="9993" max="9994" width="11.85546875" style="342" customWidth="1"/>
    <col min="9995" max="10240" width="9.140625" style="342"/>
    <col min="10241" max="10241" width="5.5703125" style="342" customWidth="1"/>
    <col min="10242" max="10242" width="41.28515625" style="342" customWidth="1"/>
    <col min="10243" max="10246" width="0" style="342" hidden="1" customWidth="1"/>
    <col min="10247" max="10247" width="7" style="342" customWidth="1"/>
    <col min="10248" max="10248" width="10.7109375" style="342" customWidth="1"/>
    <col min="10249" max="10250" width="11.85546875" style="342" customWidth="1"/>
    <col min="10251" max="10496" width="9.140625" style="342"/>
    <col min="10497" max="10497" width="5.5703125" style="342" customWidth="1"/>
    <col min="10498" max="10498" width="41.28515625" style="342" customWidth="1"/>
    <col min="10499" max="10502" width="0" style="342" hidden="1" customWidth="1"/>
    <col min="10503" max="10503" width="7" style="342" customWidth="1"/>
    <col min="10504" max="10504" width="10.7109375" style="342" customWidth="1"/>
    <col min="10505" max="10506" width="11.85546875" style="342" customWidth="1"/>
    <col min="10507" max="10752" width="9.140625" style="342"/>
    <col min="10753" max="10753" width="5.5703125" style="342" customWidth="1"/>
    <col min="10754" max="10754" width="41.28515625" style="342" customWidth="1"/>
    <col min="10755" max="10758" width="0" style="342" hidden="1" customWidth="1"/>
    <col min="10759" max="10759" width="7" style="342" customWidth="1"/>
    <col min="10760" max="10760" width="10.7109375" style="342" customWidth="1"/>
    <col min="10761" max="10762" width="11.85546875" style="342" customWidth="1"/>
    <col min="10763" max="11008" width="9.140625" style="342"/>
    <col min="11009" max="11009" width="5.5703125" style="342" customWidth="1"/>
    <col min="11010" max="11010" width="41.28515625" style="342" customWidth="1"/>
    <col min="11011" max="11014" width="0" style="342" hidden="1" customWidth="1"/>
    <col min="11015" max="11015" width="7" style="342" customWidth="1"/>
    <col min="11016" max="11016" width="10.7109375" style="342" customWidth="1"/>
    <col min="11017" max="11018" width="11.85546875" style="342" customWidth="1"/>
    <col min="11019" max="11264" width="9.140625" style="342"/>
    <col min="11265" max="11265" width="5.5703125" style="342" customWidth="1"/>
    <col min="11266" max="11266" width="41.28515625" style="342" customWidth="1"/>
    <col min="11267" max="11270" width="0" style="342" hidden="1" customWidth="1"/>
    <col min="11271" max="11271" width="7" style="342" customWidth="1"/>
    <col min="11272" max="11272" width="10.7109375" style="342" customWidth="1"/>
    <col min="11273" max="11274" width="11.85546875" style="342" customWidth="1"/>
    <col min="11275" max="11520" width="9.140625" style="342"/>
    <col min="11521" max="11521" width="5.5703125" style="342" customWidth="1"/>
    <col min="11522" max="11522" width="41.28515625" style="342" customWidth="1"/>
    <col min="11523" max="11526" width="0" style="342" hidden="1" customWidth="1"/>
    <col min="11527" max="11527" width="7" style="342" customWidth="1"/>
    <col min="11528" max="11528" width="10.7109375" style="342" customWidth="1"/>
    <col min="11529" max="11530" width="11.85546875" style="342" customWidth="1"/>
    <col min="11531" max="11776" width="9.140625" style="342"/>
    <col min="11777" max="11777" width="5.5703125" style="342" customWidth="1"/>
    <col min="11778" max="11778" width="41.28515625" style="342" customWidth="1"/>
    <col min="11779" max="11782" width="0" style="342" hidden="1" customWidth="1"/>
    <col min="11783" max="11783" width="7" style="342" customWidth="1"/>
    <col min="11784" max="11784" width="10.7109375" style="342" customWidth="1"/>
    <col min="11785" max="11786" width="11.85546875" style="342" customWidth="1"/>
    <col min="11787" max="12032" width="9.140625" style="342"/>
    <col min="12033" max="12033" width="5.5703125" style="342" customWidth="1"/>
    <col min="12034" max="12034" width="41.28515625" style="342" customWidth="1"/>
    <col min="12035" max="12038" width="0" style="342" hidden="1" customWidth="1"/>
    <col min="12039" max="12039" width="7" style="342" customWidth="1"/>
    <col min="12040" max="12040" width="10.7109375" style="342" customWidth="1"/>
    <col min="12041" max="12042" width="11.85546875" style="342" customWidth="1"/>
    <col min="12043" max="12288" width="9.140625" style="342"/>
    <col min="12289" max="12289" width="5.5703125" style="342" customWidth="1"/>
    <col min="12290" max="12290" width="41.28515625" style="342" customWidth="1"/>
    <col min="12291" max="12294" width="0" style="342" hidden="1" customWidth="1"/>
    <col min="12295" max="12295" width="7" style="342" customWidth="1"/>
    <col min="12296" max="12296" width="10.7109375" style="342" customWidth="1"/>
    <col min="12297" max="12298" width="11.85546875" style="342" customWidth="1"/>
    <col min="12299" max="12544" width="9.140625" style="342"/>
    <col min="12545" max="12545" width="5.5703125" style="342" customWidth="1"/>
    <col min="12546" max="12546" width="41.28515625" style="342" customWidth="1"/>
    <col min="12547" max="12550" width="0" style="342" hidden="1" customWidth="1"/>
    <col min="12551" max="12551" width="7" style="342" customWidth="1"/>
    <col min="12552" max="12552" width="10.7109375" style="342" customWidth="1"/>
    <col min="12553" max="12554" width="11.85546875" style="342" customWidth="1"/>
    <col min="12555" max="12800" width="9.140625" style="342"/>
    <col min="12801" max="12801" width="5.5703125" style="342" customWidth="1"/>
    <col min="12802" max="12802" width="41.28515625" style="342" customWidth="1"/>
    <col min="12803" max="12806" width="0" style="342" hidden="1" customWidth="1"/>
    <col min="12807" max="12807" width="7" style="342" customWidth="1"/>
    <col min="12808" max="12808" width="10.7109375" style="342" customWidth="1"/>
    <col min="12809" max="12810" width="11.85546875" style="342" customWidth="1"/>
    <col min="12811" max="13056" width="9.140625" style="342"/>
    <col min="13057" max="13057" width="5.5703125" style="342" customWidth="1"/>
    <col min="13058" max="13058" width="41.28515625" style="342" customWidth="1"/>
    <col min="13059" max="13062" width="0" style="342" hidden="1" customWidth="1"/>
    <col min="13063" max="13063" width="7" style="342" customWidth="1"/>
    <col min="13064" max="13064" width="10.7109375" style="342" customWidth="1"/>
    <col min="13065" max="13066" width="11.85546875" style="342" customWidth="1"/>
    <col min="13067" max="13312" width="9.140625" style="342"/>
    <col min="13313" max="13313" width="5.5703125" style="342" customWidth="1"/>
    <col min="13314" max="13314" width="41.28515625" style="342" customWidth="1"/>
    <col min="13315" max="13318" width="0" style="342" hidden="1" customWidth="1"/>
    <col min="13319" max="13319" width="7" style="342" customWidth="1"/>
    <col min="13320" max="13320" width="10.7109375" style="342" customWidth="1"/>
    <col min="13321" max="13322" width="11.85546875" style="342" customWidth="1"/>
    <col min="13323" max="13568" width="9.140625" style="342"/>
    <col min="13569" max="13569" width="5.5703125" style="342" customWidth="1"/>
    <col min="13570" max="13570" width="41.28515625" style="342" customWidth="1"/>
    <col min="13571" max="13574" width="0" style="342" hidden="1" customWidth="1"/>
    <col min="13575" max="13575" width="7" style="342" customWidth="1"/>
    <col min="13576" max="13576" width="10.7109375" style="342" customWidth="1"/>
    <col min="13577" max="13578" width="11.85546875" style="342" customWidth="1"/>
    <col min="13579" max="13824" width="9.140625" style="342"/>
    <col min="13825" max="13825" width="5.5703125" style="342" customWidth="1"/>
    <col min="13826" max="13826" width="41.28515625" style="342" customWidth="1"/>
    <col min="13827" max="13830" width="0" style="342" hidden="1" customWidth="1"/>
    <col min="13831" max="13831" width="7" style="342" customWidth="1"/>
    <col min="13832" max="13832" width="10.7109375" style="342" customWidth="1"/>
    <col min="13833" max="13834" width="11.85546875" style="342" customWidth="1"/>
    <col min="13835" max="14080" width="9.140625" style="342"/>
    <col min="14081" max="14081" width="5.5703125" style="342" customWidth="1"/>
    <col min="14082" max="14082" width="41.28515625" style="342" customWidth="1"/>
    <col min="14083" max="14086" width="0" style="342" hidden="1" customWidth="1"/>
    <col min="14087" max="14087" width="7" style="342" customWidth="1"/>
    <col min="14088" max="14088" width="10.7109375" style="342" customWidth="1"/>
    <col min="14089" max="14090" width="11.85546875" style="342" customWidth="1"/>
    <col min="14091" max="14336" width="9.140625" style="342"/>
    <col min="14337" max="14337" width="5.5703125" style="342" customWidth="1"/>
    <col min="14338" max="14338" width="41.28515625" style="342" customWidth="1"/>
    <col min="14339" max="14342" width="0" style="342" hidden="1" customWidth="1"/>
    <col min="14343" max="14343" width="7" style="342" customWidth="1"/>
    <col min="14344" max="14344" width="10.7109375" style="342" customWidth="1"/>
    <col min="14345" max="14346" width="11.85546875" style="342" customWidth="1"/>
    <col min="14347" max="14592" width="9.140625" style="342"/>
    <col min="14593" max="14593" width="5.5703125" style="342" customWidth="1"/>
    <col min="14594" max="14594" width="41.28515625" style="342" customWidth="1"/>
    <col min="14595" max="14598" width="0" style="342" hidden="1" customWidth="1"/>
    <col min="14599" max="14599" width="7" style="342" customWidth="1"/>
    <col min="14600" max="14600" width="10.7109375" style="342" customWidth="1"/>
    <col min="14601" max="14602" width="11.85546875" style="342" customWidth="1"/>
    <col min="14603" max="14848" width="9.140625" style="342"/>
    <col min="14849" max="14849" width="5.5703125" style="342" customWidth="1"/>
    <col min="14850" max="14850" width="41.28515625" style="342" customWidth="1"/>
    <col min="14851" max="14854" width="0" style="342" hidden="1" customWidth="1"/>
    <col min="14855" max="14855" width="7" style="342" customWidth="1"/>
    <col min="14856" max="14856" width="10.7109375" style="342" customWidth="1"/>
    <col min="14857" max="14858" width="11.85546875" style="342" customWidth="1"/>
    <col min="14859" max="15104" width="9.140625" style="342"/>
    <col min="15105" max="15105" width="5.5703125" style="342" customWidth="1"/>
    <col min="15106" max="15106" width="41.28515625" style="342" customWidth="1"/>
    <col min="15107" max="15110" width="0" style="342" hidden="1" customWidth="1"/>
    <col min="15111" max="15111" width="7" style="342" customWidth="1"/>
    <col min="15112" max="15112" width="10.7109375" style="342" customWidth="1"/>
    <col min="15113" max="15114" width="11.85546875" style="342" customWidth="1"/>
    <col min="15115" max="15360" width="9.140625" style="342"/>
    <col min="15361" max="15361" width="5.5703125" style="342" customWidth="1"/>
    <col min="15362" max="15362" width="41.28515625" style="342" customWidth="1"/>
    <col min="15363" max="15366" width="0" style="342" hidden="1" customWidth="1"/>
    <col min="15367" max="15367" width="7" style="342" customWidth="1"/>
    <col min="15368" max="15368" width="10.7109375" style="342" customWidth="1"/>
    <col min="15369" max="15370" width="11.85546875" style="342" customWidth="1"/>
    <col min="15371" max="15616" width="9.140625" style="342"/>
    <col min="15617" max="15617" width="5.5703125" style="342" customWidth="1"/>
    <col min="15618" max="15618" width="41.28515625" style="342" customWidth="1"/>
    <col min="15619" max="15622" width="0" style="342" hidden="1" customWidth="1"/>
    <col min="15623" max="15623" width="7" style="342" customWidth="1"/>
    <col min="15624" max="15624" width="10.7109375" style="342" customWidth="1"/>
    <col min="15625" max="15626" width="11.85546875" style="342" customWidth="1"/>
    <col min="15627" max="15872" width="9.140625" style="342"/>
    <col min="15873" max="15873" width="5.5703125" style="342" customWidth="1"/>
    <col min="15874" max="15874" width="41.28515625" style="342" customWidth="1"/>
    <col min="15875" max="15878" width="0" style="342" hidden="1" customWidth="1"/>
    <col min="15879" max="15879" width="7" style="342" customWidth="1"/>
    <col min="15880" max="15880" width="10.7109375" style="342" customWidth="1"/>
    <col min="15881" max="15882" width="11.85546875" style="342" customWidth="1"/>
    <col min="15883" max="16128" width="9.140625" style="342"/>
    <col min="16129" max="16129" width="5.5703125" style="342" customWidth="1"/>
    <col min="16130" max="16130" width="41.28515625" style="342" customWidth="1"/>
    <col min="16131" max="16134" width="0" style="342" hidden="1" customWidth="1"/>
    <col min="16135" max="16135" width="7" style="342" customWidth="1"/>
    <col min="16136" max="16136" width="10.7109375" style="342" customWidth="1"/>
    <col min="16137" max="16138" width="11.85546875" style="342" customWidth="1"/>
    <col min="16139" max="16384" width="9.140625" style="342"/>
  </cols>
  <sheetData>
    <row r="1" spans="2:10" s="318" customFormat="1">
      <c r="C1" s="319"/>
    </row>
    <row r="2" spans="2:10" s="318" customFormat="1">
      <c r="C2" s="319"/>
    </row>
    <row r="3" spans="2:10" s="318" customFormat="1">
      <c r="C3" s="319"/>
    </row>
    <row r="4" spans="2:10" s="318" customFormat="1">
      <c r="C4" s="319"/>
    </row>
    <row r="5" spans="2:10" s="318" customFormat="1">
      <c r="C5" s="319"/>
    </row>
    <row r="6" spans="2:10" s="318" customFormat="1">
      <c r="C6" s="319"/>
    </row>
    <row r="7" spans="2:10" s="318" customFormat="1">
      <c r="C7" s="319"/>
    </row>
    <row r="8" spans="2:10" s="318" customFormat="1">
      <c r="C8" s="319"/>
    </row>
    <row r="9" spans="2:10" ht="15" customHeight="1">
      <c r="B9" s="217"/>
      <c r="C9" s="337"/>
      <c r="D9" s="338"/>
      <c r="E9" s="1568" t="s">
        <v>4235</v>
      </c>
      <c r="F9" s="1568"/>
      <c r="G9" s="342"/>
      <c r="H9" s="342"/>
      <c r="I9" s="342"/>
      <c r="J9" s="342"/>
    </row>
    <row r="10" spans="2:10" ht="14.25">
      <c r="B10" s="217"/>
      <c r="C10" s="337"/>
      <c r="D10" s="338"/>
      <c r="E10" s="339"/>
      <c r="F10" s="1370"/>
      <c r="G10" s="342"/>
      <c r="H10" s="342"/>
      <c r="I10" s="342"/>
      <c r="J10" s="342"/>
    </row>
    <row r="11" spans="2:10">
      <c r="B11" s="1569" t="s">
        <v>772</v>
      </c>
      <c r="C11" s="1570"/>
      <c r="D11" s="1570"/>
      <c r="E11" s="1570"/>
      <c r="F11" s="340"/>
      <c r="G11" s="342"/>
      <c r="H11" s="342"/>
      <c r="I11" s="342"/>
      <c r="J11" s="342"/>
    </row>
    <row r="12" spans="2:10">
      <c r="B12" s="1571"/>
      <c r="C12" s="1570"/>
      <c r="D12" s="1570"/>
      <c r="E12" s="1570"/>
      <c r="F12" s="340"/>
      <c r="G12" s="342"/>
      <c r="H12" s="342"/>
      <c r="I12" s="342"/>
      <c r="J12" s="342"/>
    </row>
    <row r="13" spans="2:10">
      <c r="B13" s="1571"/>
      <c r="C13" s="1570"/>
      <c r="D13" s="1570"/>
      <c r="E13" s="1570"/>
      <c r="F13" s="340"/>
      <c r="G13" s="342"/>
      <c r="H13" s="342"/>
      <c r="I13" s="342"/>
      <c r="J13" s="342"/>
    </row>
    <row r="14" spans="2:10">
      <c r="B14" s="1571"/>
      <c r="C14" s="1570"/>
      <c r="D14" s="1570"/>
      <c r="E14" s="1570"/>
      <c r="F14" s="340"/>
      <c r="G14" s="342"/>
      <c r="H14" s="342"/>
      <c r="I14" s="342"/>
      <c r="J14" s="342"/>
    </row>
    <row r="15" spans="2:10">
      <c r="B15" s="1571"/>
      <c r="C15" s="1570"/>
      <c r="D15" s="1570"/>
      <c r="E15" s="1570"/>
      <c r="F15" s="340"/>
      <c r="G15" s="342"/>
      <c r="H15" s="342"/>
      <c r="I15" s="342"/>
      <c r="J15" s="342"/>
    </row>
    <row r="16" spans="2:10">
      <c r="B16" s="1571"/>
      <c r="C16" s="1570"/>
      <c r="D16" s="1570"/>
      <c r="E16" s="1570"/>
      <c r="F16" s="340"/>
      <c r="G16" s="342"/>
      <c r="H16" s="342"/>
      <c r="I16" s="342"/>
      <c r="J16" s="342"/>
    </row>
    <row r="17" spans="1:10" ht="50.45" customHeight="1">
      <c r="B17" s="1571"/>
      <c r="C17" s="1570"/>
      <c r="D17" s="1570"/>
      <c r="E17" s="1570"/>
      <c r="F17" s="340"/>
      <c r="G17" s="342"/>
      <c r="H17" s="342"/>
      <c r="I17" s="342"/>
      <c r="J17" s="342"/>
    </row>
    <row r="18" spans="1:10" s="345" customFormat="1">
      <c r="A18" s="336"/>
      <c r="B18" s="217" t="s">
        <v>9</v>
      </c>
      <c r="C18" s="343"/>
      <c r="D18" s="338"/>
      <c r="E18" s="340"/>
      <c r="F18" s="340"/>
    </row>
    <row r="19" spans="1:10" s="345" customFormat="1">
      <c r="A19" s="336"/>
      <c r="B19" s="220" t="s">
        <v>771</v>
      </c>
      <c r="C19" s="343"/>
      <c r="D19" s="338"/>
      <c r="E19" s="340"/>
      <c r="F19" s="340"/>
    </row>
    <row r="20" spans="1:10" s="345" customFormat="1" ht="12.75" customHeight="1">
      <c r="A20" s="336"/>
      <c r="B20" s="220" t="s">
        <v>770</v>
      </c>
      <c r="C20" s="343"/>
      <c r="D20" s="338"/>
      <c r="E20" s="340"/>
      <c r="F20" s="340"/>
    </row>
    <row r="21" spans="1:10" s="345" customFormat="1" ht="12.75" customHeight="1">
      <c r="A21" s="336"/>
      <c r="B21" s="220" t="s">
        <v>769</v>
      </c>
      <c r="C21" s="343"/>
      <c r="D21" s="338"/>
      <c r="E21" s="340"/>
      <c r="F21" s="340"/>
    </row>
    <row r="22" spans="1:10" s="345" customFormat="1" ht="12.75" customHeight="1">
      <c r="A22" s="336"/>
      <c r="B22" s="220" t="s">
        <v>768</v>
      </c>
      <c r="C22" s="343"/>
      <c r="D22" s="338"/>
      <c r="E22" s="340"/>
      <c r="F22" s="340"/>
    </row>
    <row r="23" spans="1:10" s="345" customFormat="1" ht="27" customHeight="1">
      <c r="A23" s="336"/>
      <c r="B23" s="1579" t="s">
        <v>767</v>
      </c>
      <c r="C23" s="1570"/>
      <c r="D23" s="338"/>
      <c r="E23" s="340"/>
      <c r="F23" s="340"/>
    </row>
    <row r="24" spans="1:10" s="345" customFormat="1" ht="15.75" customHeight="1">
      <c r="A24" s="336"/>
      <c r="B24" s="1579" t="s">
        <v>766</v>
      </c>
      <c r="C24" s="1570"/>
      <c r="D24" s="338"/>
      <c r="E24" s="340"/>
      <c r="F24" s="340"/>
    </row>
    <row r="25" spans="1:10" s="345" customFormat="1" ht="15.75" customHeight="1">
      <c r="A25" s="336"/>
      <c r="B25" s="1579" t="s">
        <v>765</v>
      </c>
      <c r="C25" s="1570"/>
      <c r="D25" s="338"/>
      <c r="E25" s="340"/>
      <c r="F25" s="340"/>
    </row>
    <row r="26" spans="1:10" s="345" customFormat="1" ht="12.75" customHeight="1">
      <c r="A26" s="336"/>
      <c r="B26" s="1579" t="s">
        <v>764</v>
      </c>
      <c r="C26" s="1570"/>
      <c r="D26" s="338"/>
      <c r="E26" s="340"/>
      <c r="F26" s="340"/>
    </row>
    <row r="27" spans="1:10" s="345" customFormat="1" ht="27" customHeight="1">
      <c r="A27" s="336"/>
      <c r="B27" s="1579" t="s">
        <v>763</v>
      </c>
      <c r="C27" s="1570"/>
      <c r="D27" s="338"/>
      <c r="E27" s="340"/>
      <c r="F27" s="340"/>
    </row>
    <row r="28" spans="1:10" s="345" customFormat="1" ht="15.75" customHeight="1">
      <c r="A28" s="336"/>
      <c r="B28" s="1579" t="s">
        <v>762</v>
      </c>
      <c r="C28" s="1570"/>
      <c r="D28" s="338"/>
      <c r="E28" s="340"/>
      <c r="F28" s="340"/>
    </row>
    <row r="29" spans="1:10" s="345" customFormat="1" ht="28.5" customHeight="1">
      <c r="A29" s="336"/>
      <c r="B29" s="1579" t="s">
        <v>761</v>
      </c>
      <c r="C29" s="1570"/>
      <c r="D29" s="338"/>
      <c r="E29" s="340"/>
      <c r="F29" s="340"/>
    </row>
    <row r="30" spans="1:10" s="345" customFormat="1" ht="69" customHeight="1">
      <c r="A30" s="336"/>
      <c r="B30" s="1579" t="s">
        <v>760</v>
      </c>
      <c r="C30" s="1570"/>
      <c r="D30" s="338"/>
      <c r="E30" s="340"/>
      <c r="F30" s="340"/>
    </row>
    <row r="31" spans="1:10">
      <c r="C31" s="337"/>
      <c r="D31" s="338"/>
      <c r="E31" s="339"/>
      <c r="F31" s="340"/>
      <c r="G31" s="342"/>
      <c r="H31" s="342"/>
      <c r="I31" s="342"/>
      <c r="J31" s="342"/>
    </row>
    <row r="32" spans="1:10" s="4" customFormat="1" ht="37.5" customHeight="1">
      <c r="A32" s="297" t="s">
        <v>3564</v>
      </c>
      <c r="B32" s="297" t="s">
        <v>3565</v>
      </c>
      <c r="C32" s="320" t="s">
        <v>3567</v>
      </c>
      <c r="D32" s="321" t="s">
        <v>3566</v>
      </c>
      <c r="E32" s="322" t="s">
        <v>3568</v>
      </c>
      <c r="F32" s="322" t="s">
        <v>3575</v>
      </c>
    </row>
    <row r="33" spans="1:14" s="4" customFormat="1" ht="18.75" customHeight="1">
      <c r="A33" s="199"/>
      <c r="B33" s="143"/>
      <c r="C33" s="143"/>
      <c r="D33" s="349"/>
      <c r="E33" s="350"/>
      <c r="F33" s="350"/>
    </row>
    <row r="34" spans="1:14" s="4" customFormat="1" ht="18.75" customHeight="1">
      <c r="A34" s="1580" t="s">
        <v>777</v>
      </c>
      <c r="B34" s="1581"/>
      <c r="C34" s="143"/>
      <c r="D34" s="349"/>
      <c r="E34" s="350"/>
      <c r="F34" s="350"/>
    </row>
    <row r="35" spans="1:14" s="433" customFormat="1">
      <c r="A35" s="427">
        <v>1</v>
      </c>
      <c r="B35" s="428" t="s">
        <v>819</v>
      </c>
      <c r="C35" s="429"/>
      <c r="D35" s="430"/>
      <c r="E35" s="431"/>
      <c r="F35" s="432"/>
    </row>
    <row r="36" spans="1:14" ht="14.25">
      <c r="A36" s="241">
        <v>1</v>
      </c>
      <c r="B36" s="136" t="s">
        <v>818</v>
      </c>
      <c r="C36" s="159" t="s">
        <v>13</v>
      </c>
      <c r="D36" s="435">
        <v>175</v>
      </c>
      <c r="E36" s="436">
        <v>0</v>
      </c>
      <c r="F36" s="437">
        <f>+E36*D36</f>
        <v>0</v>
      </c>
      <c r="G36" s="342"/>
      <c r="H36" s="342"/>
      <c r="I36" s="342"/>
      <c r="J36" s="342"/>
    </row>
    <row r="37" spans="1:14">
      <c r="A37" s="241">
        <v>2</v>
      </c>
      <c r="B37" s="136" t="s">
        <v>817</v>
      </c>
      <c r="C37" s="434" t="s">
        <v>296</v>
      </c>
      <c r="D37" s="435">
        <v>1</v>
      </c>
      <c r="E37" s="436">
        <v>0</v>
      </c>
      <c r="F37" s="437">
        <f>+E37*D37</f>
        <v>0</v>
      </c>
      <c r="G37" s="342"/>
      <c r="H37" s="342"/>
      <c r="I37" s="342"/>
      <c r="J37" s="342"/>
    </row>
    <row r="38" spans="1:14" ht="25.5">
      <c r="A38" s="241">
        <v>3</v>
      </c>
      <c r="B38" s="136" t="s">
        <v>816</v>
      </c>
      <c r="C38" s="434" t="s">
        <v>296</v>
      </c>
      <c r="D38" s="435">
        <v>1</v>
      </c>
      <c r="E38" s="436">
        <v>0</v>
      </c>
      <c r="F38" s="437">
        <f>+E38*D38</f>
        <v>0</v>
      </c>
      <c r="G38" s="342"/>
      <c r="H38" s="342"/>
      <c r="I38" s="342"/>
      <c r="J38" s="342"/>
    </row>
    <row r="39" spans="1:14" s="26" customFormat="1">
      <c r="A39" s="438" t="s">
        <v>735</v>
      </c>
      <c r="B39" s="177" t="s">
        <v>734</v>
      </c>
      <c r="C39" s="356"/>
      <c r="D39" s="439"/>
      <c r="E39" s="440"/>
      <c r="F39" s="441">
        <f>SUM(F36:F38)</f>
        <v>0</v>
      </c>
    </row>
    <row r="40" spans="1:14">
      <c r="A40" s="235"/>
      <c r="B40" s="442"/>
      <c r="C40" s="214"/>
      <c r="D40" s="435"/>
      <c r="E40" s="436"/>
      <c r="F40" s="437"/>
      <c r="G40" s="342"/>
      <c r="H40" s="342"/>
      <c r="I40" s="342"/>
      <c r="J40" s="342"/>
    </row>
    <row r="41" spans="1:14" s="433" customFormat="1">
      <c r="A41" s="427">
        <v>2</v>
      </c>
      <c r="B41" s="428" t="s">
        <v>815</v>
      </c>
      <c r="C41" s="429"/>
      <c r="D41" s="430"/>
      <c r="E41" s="443"/>
      <c r="F41" s="432"/>
    </row>
    <row r="42" spans="1:14" ht="69" customHeight="1">
      <c r="A42" s="241">
        <v>1</v>
      </c>
      <c r="B42" s="141" t="s">
        <v>814</v>
      </c>
      <c r="C42" s="159" t="s">
        <v>4210</v>
      </c>
      <c r="D42" s="435">
        <v>188</v>
      </c>
      <c r="E42" s="436">
        <v>0</v>
      </c>
      <c r="F42" s="437">
        <f t="shared" ref="F42:F51" si="0">+E42*D42</f>
        <v>0</v>
      </c>
      <c r="G42" s="342"/>
      <c r="H42" s="1578"/>
      <c r="I42" s="1578"/>
      <c r="J42" s="1578"/>
      <c r="L42" s="1578"/>
      <c r="M42" s="1578"/>
      <c r="N42" s="1578"/>
    </row>
    <row r="43" spans="1:14" ht="30" customHeight="1">
      <c r="A43" s="241">
        <v>2</v>
      </c>
      <c r="B43" s="141" t="s">
        <v>813</v>
      </c>
      <c r="C43" s="159" t="s">
        <v>4210</v>
      </c>
      <c r="D43" s="435">
        <v>35</v>
      </c>
      <c r="E43" s="436">
        <v>0</v>
      </c>
      <c r="F43" s="437">
        <f t="shared" si="0"/>
        <v>0</v>
      </c>
      <c r="G43" s="342"/>
      <c r="H43" s="342"/>
      <c r="I43" s="342"/>
      <c r="J43" s="342"/>
      <c r="L43" s="1578"/>
      <c r="M43" s="1578"/>
      <c r="N43" s="1578"/>
    </row>
    <row r="44" spans="1:14" ht="27" customHeight="1">
      <c r="A44" s="241">
        <v>3</v>
      </c>
      <c r="B44" s="141" t="s">
        <v>812</v>
      </c>
      <c r="C44" s="159" t="s">
        <v>11</v>
      </c>
      <c r="D44" s="435">
        <v>125</v>
      </c>
      <c r="E44" s="436">
        <v>0</v>
      </c>
      <c r="F44" s="437">
        <f t="shared" si="0"/>
        <v>0</v>
      </c>
      <c r="G44" s="342"/>
      <c r="H44" s="342"/>
      <c r="I44" s="342"/>
      <c r="J44" s="342"/>
      <c r="L44" s="1578"/>
      <c r="M44" s="1578"/>
      <c r="N44" s="1578"/>
    </row>
    <row r="45" spans="1:14" ht="89.25" customHeight="1">
      <c r="A45" s="241">
        <v>4</v>
      </c>
      <c r="B45" s="141" t="s">
        <v>811</v>
      </c>
      <c r="C45" s="159" t="s">
        <v>4210</v>
      </c>
      <c r="D45" s="435">
        <f>+D44*0.1</f>
        <v>12.5</v>
      </c>
      <c r="E45" s="436">
        <v>0</v>
      </c>
      <c r="F45" s="437">
        <f t="shared" si="0"/>
        <v>0</v>
      </c>
      <c r="G45" s="342"/>
      <c r="H45" s="1578"/>
      <c r="I45" s="1578"/>
      <c r="J45" s="1578"/>
    </row>
    <row r="46" spans="1:14" ht="70.5" customHeight="1">
      <c r="A46" s="241">
        <v>5</v>
      </c>
      <c r="B46" s="141" t="s">
        <v>810</v>
      </c>
      <c r="C46" s="159" t="s">
        <v>4210</v>
      </c>
      <c r="D46" s="435">
        <v>65</v>
      </c>
      <c r="E46" s="436">
        <v>0</v>
      </c>
      <c r="F46" s="437">
        <f t="shared" si="0"/>
        <v>0</v>
      </c>
      <c r="G46" s="342"/>
      <c r="H46" s="1578"/>
      <c r="I46" s="1578"/>
      <c r="J46" s="1578"/>
    </row>
    <row r="47" spans="1:14" ht="81.75" customHeight="1">
      <c r="A47" s="241">
        <v>6</v>
      </c>
      <c r="B47" s="141" t="s">
        <v>809</v>
      </c>
      <c r="C47" s="159" t="s">
        <v>4210</v>
      </c>
      <c r="D47" s="435">
        <v>130</v>
      </c>
      <c r="E47" s="436">
        <v>0</v>
      </c>
      <c r="F47" s="437">
        <f t="shared" si="0"/>
        <v>0</v>
      </c>
      <c r="G47" s="342"/>
      <c r="H47" s="1578"/>
      <c r="I47" s="1578"/>
      <c r="J47" s="1578"/>
    </row>
    <row r="48" spans="1:14" ht="14.25">
      <c r="A48" s="241">
        <v>7</v>
      </c>
      <c r="B48" s="141" t="s">
        <v>808</v>
      </c>
      <c r="C48" s="159" t="s">
        <v>13</v>
      </c>
      <c r="D48" s="435">
        <v>175</v>
      </c>
      <c r="E48" s="436">
        <v>0</v>
      </c>
      <c r="F48" s="437">
        <f t="shared" si="0"/>
        <v>0</v>
      </c>
      <c r="G48" s="342"/>
      <c r="H48" s="342"/>
      <c r="I48" s="342"/>
      <c r="J48" s="342"/>
    </row>
    <row r="49" spans="1:10" ht="25.5">
      <c r="A49" s="241">
        <v>8</v>
      </c>
      <c r="B49" s="141" t="s">
        <v>807</v>
      </c>
      <c r="C49" s="159" t="s">
        <v>4210</v>
      </c>
      <c r="D49" s="435">
        <f>+D42</f>
        <v>188</v>
      </c>
      <c r="E49" s="436">
        <v>0</v>
      </c>
      <c r="F49" s="437">
        <f t="shared" si="0"/>
        <v>0</v>
      </c>
      <c r="G49" s="342"/>
      <c r="H49" s="1578"/>
      <c r="I49" s="1578"/>
      <c r="J49" s="1578"/>
    </row>
    <row r="50" spans="1:10" ht="25.5">
      <c r="A50" s="241">
        <v>9</v>
      </c>
      <c r="B50" s="141" t="s">
        <v>806</v>
      </c>
      <c r="C50" s="159" t="s">
        <v>4210</v>
      </c>
      <c r="D50" s="435">
        <v>0.5</v>
      </c>
      <c r="E50" s="436">
        <v>0</v>
      </c>
      <c r="F50" s="437">
        <f t="shared" si="0"/>
        <v>0</v>
      </c>
      <c r="G50" s="342"/>
      <c r="H50" s="342"/>
      <c r="I50" s="444"/>
      <c r="J50" s="444"/>
    </row>
    <row r="51" spans="1:10" ht="25.5">
      <c r="A51" s="241">
        <v>10</v>
      </c>
      <c r="B51" s="141" t="s">
        <v>805</v>
      </c>
      <c r="C51" s="214" t="s">
        <v>296</v>
      </c>
      <c r="D51" s="435">
        <v>8</v>
      </c>
      <c r="E51" s="436">
        <v>0</v>
      </c>
      <c r="F51" s="437">
        <f t="shared" si="0"/>
        <v>0</v>
      </c>
      <c r="G51" s="342"/>
      <c r="H51" s="342"/>
      <c r="I51" s="342"/>
      <c r="J51" s="342"/>
    </row>
    <row r="52" spans="1:10" s="26" customFormat="1">
      <c r="A52" s="445">
        <v>2</v>
      </c>
      <c r="B52" s="177" t="s">
        <v>804</v>
      </c>
      <c r="C52" s="356"/>
      <c r="D52" s="439"/>
      <c r="E52" s="440"/>
      <c r="F52" s="441">
        <f>SUM(F42:F51)</f>
        <v>0</v>
      </c>
    </row>
    <row r="53" spans="1:10" ht="17.25" customHeight="1">
      <c r="A53" s="235"/>
      <c r="B53" s="136"/>
      <c r="C53" s="214"/>
      <c r="D53" s="435"/>
      <c r="E53" s="436"/>
      <c r="F53" s="437"/>
      <c r="G53" s="342"/>
      <c r="H53" s="342"/>
      <c r="I53" s="342"/>
      <c r="J53" s="342"/>
    </row>
    <row r="54" spans="1:10" s="433" customFormat="1">
      <c r="A54" s="427">
        <v>3</v>
      </c>
      <c r="B54" s="428" t="s">
        <v>803</v>
      </c>
      <c r="C54" s="429"/>
      <c r="D54" s="430"/>
      <c r="E54" s="443"/>
      <c r="F54" s="432"/>
    </row>
    <row r="55" spans="1:10" ht="45" customHeight="1">
      <c r="A55" s="241">
        <v>1</v>
      </c>
      <c r="B55" s="136" t="s">
        <v>802</v>
      </c>
      <c r="C55" s="214"/>
      <c r="D55" s="435"/>
      <c r="E55" s="436"/>
      <c r="F55" s="437"/>
      <c r="G55" s="342"/>
      <c r="H55" s="342"/>
      <c r="I55" s="342"/>
      <c r="J55" s="342"/>
    </row>
    <row r="56" spans="1:10" ht="14.25">
      <c r="A56" s="446"/>
      <c r="B56" s="136" t="s">
        <v>801</v>
      </c>
      <c r="C56" s="159" t="s">
        <v>13</v>
      </c>
      <c r="D56" s="435">
        <v>120</v>
      </c>
      <c r="E56" s="436">
        <v>0</v>
      </c>
      <c r="F56" s="437">
        <f>+E56*D56</f>
        <v>0</v>
      </c>
      <c r="G56" s="342"/>
      <c r="H56" s="444"/>
      <c r="I56" s="342"/>
      <c r="J56" s="342"/>
    </row>
    <row r="57" spans="1:10" ht="14.25">
      <c r="A57" s="446"/>
      <c r="B57" s="136" t="s">
        <v>800</v>
      </c>
      <c r="C57" s="159" t="s">
        <v>13</v>
      </c>
      <c r="D57" s="435">
        <v>55</v>
      </c>
      <c r="E57" s="436">
        <v>0</v>
      </c>
      <c r="F57" s="437">
        <f>+E57*D57</f>
        <v>0</v>
      </c>
      <c r="G57" s="342"/>
      <c r="H57" s="444"/>
      <c r="I57" s="342"/>
      <c r="J57" s="342"/>
    </row>
    <row r="58" spans="1:10">
      <c r="A58" s="447">
        <v>2</v>
      </c>
      <c r="B58" s="136" t="s">
        <v>799</v>
      </c>
      <c r="C58" s="434"/>
      <c r="D58" s="435"/>
      <c r="E58" s="436">
        <v>0</v>
      </c>
      <c r="F58" s="437"/>
      <c r="G58" s="342"/>
      <c r="H58" s="444"/>
      <c r="I58" s="342"/>
      <c r="J58" s="342"/>
    </row>
    <row r="59" spans="1:10">
      <c r="A59" s="446"/>
      <c r="B59" s="136" t="s">
        <v>798</v>
      </c>
      <c r="C59" s="434" t="s">
        <v>296</v>
      </c>
      <c r="D59" s="435">
        <v>1</v>
      </c>
      <c r="E59" s="436">
        <v>0</v>
      </c>
      <c r="F59" s="448">
        <f>+E59*D59</f>
        <v>0</v>
      </c>
      <c r="G59" s="342"/>
      <c r="H59" s="342"/>
      <c r="I59" s="342"/>
      <c r="J59" s="342"/>
    </row>
    <row r="60" spans="1:10">
      <c r="A60" s="446"/>
      <c r="B60" s="136" t="s">
        <v>797</v>
      </c>
      <c r="C60" s="434" t="s">
        <v>296</v>
      </c>
      <c r="D60" s="435">
        <v>2</v>
      </c>
      <c r="E60" s="436">
        <v>0</v>
      </c>
      <c r="F60" s="448">
        <f t="shared" ref="F60:F72" si="1">+E60*D60</f>
        <v>0</v>
      </c>
      <c r="G60" s="342"/>
      <c r="H60" s="342"/>
      <c r="I60" s="342"/>
      <c r="J60" s="342"/>
    </row>
    <row r="61" spans="1:10">
      <c r="A61" s="446"/>
      <c r="B61" s="136" t="s">
        <v>797</v>
      </c>
      <c r="C61" s="434" t="s">
        <v>296</v>
      </c>
      <c r="D61" s="435">
        <v>3</v>
      </c>
      <c r="E61" s="436">
        <v>0</v>
      </c>
      <c r="F61" s="448">
        <f t="shared" si="1"/>
        <v>0</v>
      </c>
      <c r="G61" s="342"/>
      <c r="H61" s="342"/>
      <c r="I61" s="342"/>
      <c r="J61" s="342"/>
    </row>
    <row r="62" spans="1:10">
      <c r="A62" s="446"/>
      <c r="B62" s="199" t="s">
        <v>796</v>
      </c>
      <c r="C62" s="434" t="s">
        <v>296</v>
      </c>
      <c r="D62" s="435">
        <v>3</v>
      </c>
      <c r="E62" s="436">
        <v>0</v>
      </c>
      <c r="F62" s="448">
        <f t="shared" si="1"/>
        <v>0</v>
      </c>
      <c r="G62" s="342"/>
      <c r="H62" s="342"/>
      <c r="I62" s="342"/>
      <c r="J62" s="342"/>
    </row>
    <row r="63" spans="1:10">
      <c r="A63" s="446"/>
      <c r="B63" s="136" t="s">
        <v>795</v>
      </c>
      <c r="C63" s="434" t="s">
        <v>296</v>
      </c>
      <c r="D63" s="435">
        <v>3</v>
      </c>
      <c r="E63" s="436">
        <v>0</v>
      </c>
      <c r="F63" s="448">
        <f t="shared" si="1"/>
        <v>0</v>
      </c>
      <c r="G63" s="342"/>
      <c r="H63" s="342"/>
      <c r="I63" s="342"/>
      <c r="J63" s="342"/>
    </row>
    <row r="64" spans="1:10">
      <c r="A64" s="446"/>
      <c r="B64" s="199" t="s">
        <v>794</v>
      </c>
      <c r="C64" s="434" t="s">
        <v>296</v>
      </c>
      <c r="D64" s="435">
        <v>1</v>
      </c>
      <c r="E64" s="436">
        <v>0</v>
      </c>
      <c r="F64" s="448">
        <f t="shared" si="1"/>
        <v>0</v>
      </c>
      <c r="G64" s="342"/>
      <c r="H64" s="342"/>
      <c r="I64" s="342"/>
      <c r="J64" s="342"/>
    </row>
    <row r="65" spans="1:10" ht="76.5">
      <c r="A65" s="446"/>
      <c r="B65" s="203" t="s">
        <v>793</v>
      </c>
      <c r="C65" s="434" t="s">
        <v>296</v>
      </c>
      <c r="D65" s="435">
        <v>1</v>
      </c>
      <c r="E65" s="436">
        <v>0</v>
      </c>
      <c r="F65" s="448">
        <f t="shared" si="1"/>
        <v>0</v>
      </c>
      <c r="G65" s="342"/>
      <c r="H65" s="342"/>
      <c r="I65" s="342"/>
      <c r="J65" s="342"/>
    </row>
    <row r="66" spans="1:10">
      <c r="A66" s="446"/>
      <c r="B66" s="199" t="s">
        <v>792</v>
      </c>
      <c r="C66" s="434" t="s">
        <v>296</v>
      </c>
      <c r="D66" s="435">
        <v>1</v>
      </c>
      <c r="E66" s="436">
        <v>0</v>
      </c>
      <c r="F66" s="448">
        <f t="shared" si="1"/>
        <v>0</v>
      </c>
      <c r="G66" s="342"/>
      <c r="H66" s="342"/>
      <c r="I66" s="342"/>
      <c r="J66" s="342"/>
    </row>
    <row r="67" spans="1:10">
      <c r="A67" s="446"/>
      <c r="B67" s="199" t="s">
        <v>791</v>
      </c>
      <c r="C67" s="434" t="s">
        <v>296</v>
      </c>
      <c r="D67" s="435">
        <v>1</v>
      </c>
      <c r="E67" s="436">
        <v>0</v>
      </c>
      <c r="F67" s="448">
        <f t="shared" si="1"/>
        <v>0</v>
      </c>
      <c r="G67" s="342"/>
      <c r="H67" s="342"/>
      <c r="I67" s="342"/>
      <c r="J67" s="342"/>
    </row>
    <row r="68" spans="1:10" ht="25.5">
      <c r="A68" s="241">
        <v>3</v>
      </c>
      <c r="B68" s="203" t="s">
        <v>790</v>
      </c>
      <c r="C68" s="434" t="s">
        <v>296</v>
      </c>
      <c r="D68" s="435">
        <v>1</v>
      </c>
      <c r="E68" s="436">
        <v>0</v>
      </c>
      <c r="F68" s="448">
        <f t="shared" si="1"/>
        <v>0</v>
      </c>
      <c r="G68" s="342"/>
      <c r="H68" s="342"/>
      <c r="I68" s="342"/>
      <c r="J68" s="342"/>
    </row>
    <row r="69" spans="1:10" ht="25.5">
      <c r="A69" s="241">
        <v>4</v>
      </c>
      <c r="B69" s="136" t="s">
        <v>789</v>
      </c>
      <c r="C69" s="159" t="s">
        <v>13</v>
      </c>
      <c r="D69" s="435">
        <v>120</v>
      </c>
      <c r="E69" s="436">
        <v>0</v>
      </c>
      <c r="F69" s="437">
        <f t="shared" si="1"/>
        <v>0</v>
      </c>
      <c r="G69" s="342"/>
      <c r="H69" s="342"/>
      <c r="I69" s="342"/>
      <c r="J69" s="342"/>
    </row>
    <row r="70" spans="1:10" ht="25.5">
      <c r="A70" s="241">
        <v>5</v>
      </c>
      <c r="B70" s="203" t="s">
        <v>788</v>
      </c>
      <c r="C70" s="159" t="s">
        <v>13</v>
      </c>
      <c r="D70" s="449">
        <v>120</v>
      </c>
      <c r="E70" s="436">
        <v>0</v>
      </c>
      <c r="F70" s="437">
        <f t="shared" si="1"/>
        <v>0</v>
      </c>
      <c r="G70" s="342"/>
      <c r="H70" s="342"/>
      <c r="I70" s="444"/>
      <c r="J70" s="342"/>
    </row>
    <row r="71" spans="1:10" ht="14.25">
      <c r="A71" s="241">
        <v>6</v>
      </c>
      <c r="B71" s="136" t="s">
        <v>787</v>
      </c>
      <c r="C71" s="159" t="s">
        <v>13</v>
      </c>
      <c r="D71" s="435">
        <v>120</v>
      </c>
      <c r="E71" s="436">
        <v>0</v>
      </c>
      <c r="F71" s="437">
        <f t="shared" si="1"/>
        <v>0</v>
      </c>
      <c r="G71" s="342"/>
      <c r="H71" s="342"/>
      <c r="I71" s="342"/>
      <c r="J71" s="342"/>
    </row>
    <row r="72" spans="1:10" ht="25.5">
      <c r="A72" s="241">
        <v>7</v>
      </c>
      <c r="B72" s="136" t="s">
        <v>786</v>
      </c>
      <c r="C72" s="434" t="s">
        <v>296</v>
      </c>
      <c r="D72" s="435">
        <v>1</v>
      </c>
      <c r="E72" s="436">
        <v>0</v>
      </c>
      <c r="F72" s="448">
        <f t="shared" si="1"/>
        <v>0</v>
      </c>
      <c r="G72" s="342"/>
      <c r="H72" s="342"/>
      <c r="I72" s="342"/>
      <c r="J72" s="342"/>
    </row>
    <row r="73" spans="1:10" s="26" customFormat="1">
      <c r="A73" s="445">
        <v>3</v>
      </c>
      <c r="B73" s="177" t="s">
        <v>784</v>
      </c>
      <c r="C73" s="356"/>
      <c r="D73" s="439"/>
      <c r="E73" s="440"/>
      <c r="F73" s="441">
        <f>SUM(F56:F72)</f>
        <v>0</v>
      </c>
    </row>
    <row r="74" spans="1:10" s="26" customFormat="1">
      <c r="A74" s="450"/>
      <c r="B74" s="150"/>
      <c r="C74" s="368"/>
      <c r="D74" s="451"/>
      <c r="E74" s="452"/>
      <c r="F74" s="453"/>
    </row>
    <row r="75" spans="1:10" s="433" customFormat="1">
      <c r="A75" s="427">
        <v>4</v>
      </c>
      <c r="B75" s="428" t="s">
        <v>774</v>
      </c>
      <c r="C75" s="429"/>
      <c r="D75" s="430"/>
      <c r="E75" s="443"/>
      <c r="F75" s="432"/>
    </row>
    <row r="76" spans="1:10" ht="81" customHeight="1">
      <c r="A76" s="236">
        <v>1</v>
      </c>
      <c r="B76" s="203" t="s">
        <v>783</v>
      </c>
      <c r="C76" s="434" t="s">
        <v>296</v>
      </c>
      <c r="D76" s="435">
        <v>2</v>
      </c>
      <c r="E76" s="436">
        <v>0</v>
      </c>
      <c r="F76" s="215">
        <f>+E76*D76</f>
        <v>0</v>
      </c>
      <c r="G76" s="342"/>
      <c r="H76" s="1578"/>
      <c r="I76" s="1578"/>
      <c r="J76" s="1578"/>
    </row>
    <row r="77" spans="1:10" s="456" customFormat="1">
      <c r="A77" s="237">
        <v>4</v>
      </c>
      <c r="B77" s="216" t="s">
        <v>781</v>
      </c>
      <c r="C77" s="454"/>
      <c r="D77" s="439"/>
      <c r="E77" s="440"/>
      <c r="F77" s="455">
        <f>SUM(F76)</f>
        <v>0</v>
      </c>
    </row>
    <row r="78" spans="1:10" s="456" customFormat="1">
      <c r="A78" s="221"/>
      <c r="B78" s="200"/>
      <c r="C78" s="457"/>
      <c r="D78" s="451"/>
      <c r="E78" s="452"/>
      <c r="F78" s="458"/>
    </row>
    <row r="79" spans="1:10" s="433" customFormat="1">
      <c r="A79" s="427">
        <v>5</v>
      </c>
      <c r="B79" s="428" t="s">
        <v>780</v>
      </c>
      <c r="C79" s="429"/>
      <c r="D79" s="430"/>
      <c r="E79" s="443"/>
      <c r="F79" s="432"/>
    </row>
    <row r="80" spans="1:10">
      <c r="A80" s="242">
        <v>1</v>
      </c>
      <c r="B80" s="205" t="s">
        <v>4212</v>
      </c>
      <c r="C80" s="434" t="s">
        <v>380</v>
      </c>
      <c r="D80" s="459">
        <v>1</v>
      </c>
      <c r="E80" s="460">
        <v>0</v>
      </c>
      <c r="F80" s="176">
        <f t="shared" ref="F80" si="2">+E80*D80</f>
        <v>0</v>
      </c>
      <c r="G80" s="342"/>
      <c r="H80" s="342"/>
      <c r="I80" s="342"/>
      <c r="J80" s="342"/>
    </row>
    <row r="81" spans="1:10" s="456" customFormat="1">
      <c r="A81" s="238">
        <v>5</v>
      </c>
      <c r="B81" s="120" t="s">
        <v>778</v>
      </c>
      <c r="C81" s="461"/>
      <c r="D81" s="462"/>
      <c r="E81" s="463"/>
      <c r="F81" s="455">
        <f>SUM(F80:F80)</f>
        <v>0</v>
      </c>
    </row>
    <row r="82" spans="1:10">
      <c r="A82" s="464"/>
      <c r="C82" s="337"/>
      <c r="D82" s="338"/>
      <c r="E82" s="339"/>
      <c r="F82" s="340"/>
      <c r="G82" s="342"/>
      <c r="H82" s="342"/>
      <c r="I82" s="342"/>
      <c r="J82" s="342"/>
    </row>
    <row r="83" spans="1:10" s="30" customFormat="1">
      <c r="A83" s="239"/>
      <c r="B83" s="100" t="s">
        <v>3571</v>
      </c>
      <c r="C83" s="382"/>
      <c r="D83" s="465"/>
      <c r="E83" s="465"/>
      <c r="F83" s="121"/>
      <c r="G83" s="27"/>
      <c r="H83" s="28"/>
      <c r="I83" s="29"/>
    </row>
    <row r="84" spans="1:10" s="30" customFormat="1">
      <c r="A84" s="240" t="s">
        <v>619</v>
      </c>
      <c r="B84" s="104" t="s">
        <v>56</v>
      </c>
      <c r="C84" s="382"/>
      <c r="D84" s="465"/>
      <c r="E84" s="465"/>
      <c r="F84" s="105">
        <f>+F39</f>
        <v>0</v>
      </c>
      <c r="G84" s="466"/>
      <c r="H84" s="28"/>
      <c r="I84" s="29"/>
    </row>
    <row r="85" spans="1:10" s="30" customFormat="1">
      <c r="A85" s="240" t="s">
        <v>618</v>
      </c>
      <c r="B85" s="106" t="s">
        <v>40</v>
      </c>
      <c r="C85" s="382"/>
      <c r="D85" s="465"/>
      <c r="E85" s="465"/>
      <c r="F85" s="105">
        <f>+F52</f>
        <v>0</v>
      </c>
      <c r="G85" s="466"/>
      <c r="H85" s="28"/>
      <c r="I85" s="29"/>
    </row>
    <row r="86" spans="1:10" s="30" customFormat="1">
      <c r="A86" s="240" t="s">
        <v>617</v>
      </c>
      <c r="B86" s="106" t="s">
        <v>776</v>
      </c>
      <c r="C86" s="382"/>
      <c r="D86" s="465"/>
      <c r="E86" s="465"/>
      <c r="F86" s="105">
        <f>+F73</f>
        <v>0</v>
      </c>
      <c r="G86" s="466"/>
      <c r="H86" s="28"/>
      <c r="I86" s="29"/>
    </row>
    <row r="87" spans="1:10" s="30" customFormat="1">
      <c r="A87" s="240" t="s">
        <v>775</v>
      </c>
      <c r="B87" s="106" t="s">
        <v>774</v>
      </c>
      <c r="C87" s="382"/>
      <c r="D87" s="465"/>
      <c r="E87" s="465"/>
      <c r="F87" s="105">
        <f>+F77</f>
        <v>0</v>
      </c>
      <c r="G87" s="466"/>
      <c r="H87" s="28"/>
      <c r="I87" s="29"/>
    </row>
    <row r="88" spans="1:10" s="30" customFormat="1">
      <c r="A88" s="240" t="s">
        <v>615</v>
      </c>
      <c r="B88" s="106" t="s">
        <v>773</v>
      </c>
      <c r="C88" s="382"/>
      <c r="D88" s="465"/>
      <c r="E88" s="465"/>
      <c r="F88" s="105">
        <f>+F81</f>
        <v>0</v>
      </c>
      <c r="G88" s="466"/>
      <c r="H88" s="28"/>
      <c r="I88" s="29"/>
    </row>
    <row r="89" spans="1:10" s="33" customFormat="1">
      <c r="A89" s="107"/>
      <c r="B89" s="108" t="s">
        <v>607</v>
      </c>
      <c r="C89" s="383"/>
      <c r="D89" s="467"/>
      <c r="E89" s="467"/>
      <c r="F89" s="109">
        <f>SUM(F84:F88)</f>
        <v>0</v>
      </c>
      <c r="G89" s="468"/>
      <c r="H89" s="31"/>
      <c r="I89" s="32"/>
    </row>
  </sheetData>
  <sheetProtection algorithmName="SHA-512" hashValue="osRfQ/ClmBsiccFZeEQ0OJltcyOoibePadmQ4HrD0kUBa9t+1TZbs/CqZI/zq1JfFCjjjREZBaCJJHNHQZ267w==" saltValue="G39WBT3FyxCx7ml5EYfpBA==" spinCount="100000" sheet="1" objects="1" scenarios="1"/>
  <mergeCells count="18">
    <mergeCell ref="B23:C23"/>
    <mergeCell ref="B11:E17"/>
    <mergeCell ref="H49:J49"/>
    <mergeCell ref="H76:J76"/>
    <mergeCell ref="H42:J42"/>
    <mergeCell ref="B29:C29"/>
    <mergeCell ref="B30:C30"/>
    <mergeCell ref="A34:B34"/>
    <mergeCell ref="B24:C24"/>
    <mergeCell ref="B25:C25"/>
    <mergeCell ref="B26:C26"/>
    <mergeCell ref="B27:C27"/>
    <mergeCell ref="B28:C28"/>
    <mergeCell ref="E9:F9"/>
    <mergeCell ref="L42:N44"/>
    <mergeCell ref="H45:J45"/>
    <mergeCell ref="H46:J46"/>
    <mergeCell ref="H47:J47"/>
  </mergeCells>
  <pageMargins left="0.98425196850393704" right="0.39370078740157483" top="0.59055118110236227" bottom="0.59055118110236227" header="0.31496062992125984" footer="0.31496062992125984"/>
  <pageSetup paperSize="9" scale="93" orientation="portrait" r:id="rId1"/>
  <rowBreaks count="1" manualBreakCount="1">
    <brk id="39"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3ABB7-3165-4B07-B950-9ED76F84E5CD}">
  <sheetPr>
    <tabColor rgb="FF00B050"/>
    <pageSetUpPr fitToPage="1"/>
  </sheetPr>
  <dimension ref="A1:M106"/>
  <sheetViews>
    <sheetView view="pageBreakPreview" zoomScale="130" zoomScaleNormal="100" zoomScaleSheetLayoutView="130" workbookViewId="0">
      <selection activeCell="G16" sqref="G16"/>
    </sheetView>
  </sheetViews>
  <sheetFormatPr defaultColWidth="9.140625" defaultRowHeight="12.75"/>
  <cols>
    <col min="1" max="1" width="6.42578125" style="336" customWidth="1"/>
    <col min="2" max="2" width="41.28515625" style="347" customWidth="1"/>
    <col min="3" max="3" width="12.5703125" style="347" customWidth="1"/>
    <col min="4" max="4" width="6.140625" style="343" bestFit="1" customWidth="1"/>
    <col min="5" max="5" width="8" style="338" bestFit="1" customWidth="1"/>
    <col min="6" max="6" width="11.85546875" style="340" customWidth="1"/>
    <col min="7" max="7" width="12.5703125" style="340" customWidth="1"/>
    <col min="8" max="8" width="12" style="345" customWidth="1"/>
    <col min="9" max="9" width="9.7109375" style="345" bestFit="1" customWidth="1"/>
    <col min="10" max="10" width="19.7109375" style="345" customWidth="1"/>
    <col min="11" max="16384" width="9.140625" style="345"/>
  </cols>
  <sheetData>
    <row r="1" spans="2:7" s="318" customFormat="1">
      <c r="D1" s="319"/>
    </row>
    <row r="2" spans="2:7" s="318" customFormat="1">
      <c r="D2" s="319"/>
    </row>
    <row r="3" spans="2:7" s="318" customFormat="1">
      <c r="D3" s="319"/>
    </row>
    <row r="4" spans="2:7" s="318" customFormat="1">
      <c r="D4" s="319"/>
    </row>
    <row r="5" spans="2:7" s="318" customFormat="1">
      <c r="D5" s="319"/>
    </row>
    <row r="6" spans="2:7" s="318" customFormat="1">
      <c r="D6" s="319"/>
    </row>
    <row r="7" spans="2:7" s="318" customFormat="1">
      <c r="D7" s="319"/>
    </row>
    <row r="8" spans="2:7" s="318" customFormat="1">
      <c r="D8" s="319"/>
    </row>
    <row r="9" spans="2:7" ht="15" customHeight="1">
      <c r="B9" s="217"/>
      <c r="C9" s="217"/>
      <c r="F9" s="1568" t="s">
        <v>4236</v>
      </c>
      <c r="G9" s="1568"/>
    </row>
    <row r="10" spans="2:7" ht="14.25">
      <c r="B10" s="217"/>
      <c r="C10" s="217"/>
      <c r="G10" s="1370"/>
    </row>
    <row r="11" spans="2:7" ht="12.75" customHeight="1">
      <c r="B11" s="1569" t="s">
        <v>772</v>
      </c>
      <c r="C11" s="1569"/>
      <c r="D11" s="1570"/>
      <c r="E11" s="1570"/>
      <c r="F11" s="1570"/>
    </row>
    <row r="12" spans="2:7" ht="12.75" customHeight="1">
      <c r="B12" s="1571"/>
      <c r="C12" s="1571"/>
      <c r="D12" s="1570"/>
      <c r="E12" s="1570"/>
      <c r="F12" s="1570"/>
    </row>
    <row r="13" spans="2:7" ht="12.75" customHeight="1">
      <c r="B13" s="1571"/>
      <c r="C13" s="1571"/>
      <c r="D13" s="1570"/>
      <c r="E13" s="1570"/>
      <c r="F13" s="1570"/>
    </row>
    <row r="14" spans="2:7" ht="12.75" customHeight="1">
      <c r="B14" s="1571"/>
      <c r="C14" s="1571"/>
      <c r="D14" s="1570"/>
      <c r="E14" s="1570"/>
      <c r="F14" s="1570"/>
    </row>
    <row r="15" spans="2:7" ht="12.75" customHeight="1">
      <c r="B15" s="1571"/>
      <c r="C15" s="1571"/>
      <c r="D15" s="1570"/>
      <c r="E15" s="1570"/>
      <c r="F15" s="1570"/>
    </row>
    <row r="16" spans="2:7" ht="12.75" customHeight="1">
      <c r="B16" s="1571"/>
      <c r="C16" s="1571"/>
      <c r="D16" s="1570"/>
      <c r="E16" s="1570"/>
      <c r="F16" s="1570"/>
    </row>
    <row r="17" spans="1:7" ht="67.5" customHeight="1">
      <c r="B17" s="1571"/>
      <c r="C17" s="1571"/>
      <c r="D17" s="1570"/>
      <c r="E17" s="1570"/>
      <c r="F17" s="1570"/>
    </row>
    <row r="18" spans="1:7">
      <c r="B18" s="217" t="s">
        <v>9</v>
      </c>
      <c r="C18" s="217"/>
    </row>
    <row r="19" spans="1:7" ht="15.75" customHeight="1">
      <c r="B19" s="1579" t="s">
        <v>771</v>
      </c>
      <c r="C19" s="1579"/>
      <c r="D19" s="1570"/>
    </row>
    <row r="20" spans="1:7" ht="15.75" customHeight="1">
      <c r="B20" s="1579" t="s">
        <v>770</v>
      </c>
      <c r="C20" s="1579"/>
      <c r="D20" s="1570"/>
    </row>
    <row r="21" spans="1:7" ht="15.75" customHeight="1">
      <c r="B21" s="1579" t="s">
        <v>769</v>
      </c>
      <c r="C21" s="1579"/>
      <c r="D21" s="1570"/>
    </row>
    <row r="22" spans="1:7" ht="15.75" customHeight="1">
      <c r="B22" s="1579" t="s">
        <v>768</v>
      </c>
      <c r="C22" s="1579"/>
      <c r="D22" s="1570"/>
    </row>
    <row r="23" spans="1:7" ht="28.15" customHeight="1">
      <c r="B23" s="1579" t="s">
        <v>767</v>
      </c>
      <c r="C23" s="1579"/>
      <c r="D23" s="1570"/>
    </row>
    <row r="24" spans="1:7" ht="27.75" customHeight="1">
      <c r="B24" s="1579" t="s">
        <v>766</v>
      </c>
      <c r="C24" s="1579"/>
      <c r="D24" s="1570"/>
    </row>
    <row r="25" spans="1:7" ht="15.75" customHeight="1">
      <c r="B25" s="1579" t="s">
        <v>765</v>
      </c>
      <c r="C25" s="1579"/>
      <c r="D25" s="1570"/>
    </row>
    <row r="26" spans="1:7" ht="15.75" customHeight="1">
      <c r="B26" s="1579" t="s">
        <v>764</v>
      </c>
      <c r="C26" s="1579"/>
      <c r="D26" s="1570"/>
    </row>
    <row r="27" spans="1:7" ht="31.5" customHeight="1">
      <c r="B27" s="1579" t="s">
        <v>763</v>
      </c>
      <c r="C27" s="1579"/>
      <c r="D27" s="1570"/>
    </row>
    <row r="28" spans="1:7" ht="15.75" customHeight="1">
      <c r="B28" s="1579" t="s">
        <v>762</v>
      </c>
      <c r="C28" s="1579"/>
      <c r="D28" s="1570"/>
    </row>
    <row r="29" spans="1:7" ht="42.75" customHeight="1">
      <c r="B29" s="1579" t="s">
        <v>761</v>
      </c>
      <c r="C29" s="1579"/>
      <c r="D29" s="1570"/>
    </row>
    <row r="30" spans="1:7" ht="70.900000000000006" customHeight="1">
      <c r="B30" s="1579" t="s">
        <v>760</v>
      </c>
      <c r="C30" s="1579"/>
      <c r="D30" s="1570"/>
    </row>
    <row r="31" spans="1:7" s="26" customFormat="1">
      <c r="A31" s="336"/>
      <c r="B31" s="347"/>
      <c r="C31" s="347"/>
      <c r="D31" s="343"/>
      <c r="E31" s="338"/>
      <c r="F31" s="340"/>
      <c r="G31" s="340"/>
    </row>
    <row r="32" spans="1:7" s="4" customFormat="1" ht="49.5" customHeight="1">
      <c r="A32" s="297" t="s">
        <v>3564</v>
      </c>
      <c r="B32" s="297" t="s">
        <v>3565</v>
      </c>
      <c r="C32" s="297" t="s">
        <v>4070</v>
      </c>
      <c r="D32" s="320" t="s">
        <v>3567</v>
      </c>
      <c r="E32" s="321" t="s">
        <v>3566</v>
      </c>
      <c r="F32" s="322" t="s">
        <v>3568</v>
      </c>
      <c r="G32" s="322" t="s">
        <v>3575</v>
      </c>
    </row>
    <row r="33" spans="1:11" s="4" customFormat="1">
      <c r="A33" s="199"/>
      <c r="B33" s="143"/>
      <c r="C33" s="143"/>
      <c r="D33" s="348"/>
      <c r="E33" s="349"/>
      <c r="F33" s="350"/>
      <c r="G33" s="350"/>
    </row>
    <row r="34" spans="1:11">
      <c r="A34" s="201" t="s">
        <v>759</v>
      </c>
      <c r="B34" s="202"/>
      <c r="C34" s="202"/>
      <c r="D34" s="351"/>
      <c r="E34" s="430"/>
      <c r="F34" s="215"/>
      <c r="G34" s="215"/>
    </row>
    <row r="35" spans="1:11">
      <c r="A35" s="141">
        <v>1</v>
      </c>
      <c r="B35" s="141" t="s">
        <v>758</v>
      </c>
      <c r="C35" s="1093"/>
      <c r="D35" s="353" t="s">
        <v>4213</v>
      </c>
      <c r="E35" s="353">
        <v>0.1</v>
      </c>
      <c r="F35" s="474">
        <v>0</v>
      </c>
      <c r="G35" s="354">
        <f>+F35*E35</f>
        <v>0</v>
      </c>
    </row>
    <row r="36" spans="1:11">
      <c r="A36" s="141">
        <v>2</v>
      </c>
      <c r="B36" s="141" t="s">
        <v>756</v>
      </c>
      <c r="C36" s="1093"/>
      <c r="D36" s="353" t="s">
        <v>296</v>
      </c>
      <c r="E36" s="353">
        <v>4</v>
      </c>
      <c r="F36" s="474">
        <v>0</v>
      </c>
      <c r="G36" s="354">
        <f>+F36*E36</f>
        <v>0</v>
      </c>
    </row>
    <row r="37" spans="1:11" ht="38.25">
      <c r="A37" s="141">
        <v>3</v>
      </c>
      <c r="B37" s="141" t="s">
        <v>755</v>
      </c>
      <c r="C37" s="1093"/>
      <c r="D37" s="159" t="s">
        <v>11</v>
      </c>
      <c r="E37" s="353">
        <f>32.75+364.88</f>
        <v>397.63</v>
      </c>
      <c r="F37" s="474">
        <v>0</v>
      </c>
      <c r="G37" s="354">
        <f t="shared" ref="G37:G44" si="0">+F37*E37</f>
        <v>0</v>
      </c>
    </row>
    <row r="38" spans="1:11" ht="25.5">
      <c r="A38" s="141">
        <v>4</v>
      </c>
      <c r="B38" s="141" t="s">
        <v>844</v>
      </c>
      <c r="C38" s="1093"/>
      <c r="D38" s="353" t="s">
        <v>296</v>
      </c>
      <c r="E38" s="353">
        <v>2</v>
      </c>
      <c r="F38" s="474">
        <v>0</v>
      </c>
      <c r="G38" s="354">
        <f t="shared" si="0"/>
        <v>0</v>
      </c>
    </row>
    <row r="39" spans="1:11" ht="25.5">
      <c r="A39" s="141"/>
      <c r="B39" s="141" t="s">
        <v>843</v>
      </c>
      <c r="C39" s="1093"/>
      <c r="D39" s="353" t="s">
        <v>296</v>
      </c>
      <c r="E39" s="353">
        <v>1</v>
      </c>
      <c r="F39" s="474">
        <v>0</v>
      </c>
      <c r="G39" s="354">
        <f t="shared" si="0"/>
        <v>0</v>
      </c>
    </row>
    <row r="40" spans="1:11" ht="25.5">
      <c r="A40" s="141">
        <v>5</v>
      </c>
      <c r="B40" s="141" t="s">
        <v>753</v>
      </c>
      <c r="C40" s="1093"/>
      <c r="D40" s="353" t="s">
        <v>296</v>
      </c>
      <c r="E40" s="353">
        <v>1</v>
      </c>
      <c r="F40" s="474">
        <v>0</v>
      </c>
      <c r="G40" s="354">
        <f>+F40*E40</f>
        <v>0</v>
      </c>
    </row>
    <row r="41" spans="1:11" ht="14.25">
      <c r="A41" s="141">
        <v>6</v>
      </c>
      <c r="B41" s="141" t="s">
        <v>751</v>
      </c>
      <c r="C41" s="1093"/>
      <c r="D41" s="159" t="s">
        <v>13</v>
      </c>
      <c r="E41" s="353">
        <f>5.8+5.8+35.7</f>
        <v>47.300000000000004</v>
      </c>
      <c r="F41" s="474">
        <v>0</v>
      </c>
      <c r="G41" s="354">
        <f t="shared" si="0"/>
        <v>0</v>
      </c>
    </row>
    <row r="42" spans="1:11" ht="27.75" customHeight="1">
      <c r="A42" s="141">
        <v>7</v>
      </c>
      <c r="B42" s="141" t="s">
        <v>750</v>
      </c>
      <c r="C42" s="1093"/>
      <c r="D42" s="159" t="s">
        <v>11</v>
      </c>
      <c r="E42" s="353">
        <f>168+5.8</f>
        <v>173.8</v>
      </c>
      <c r="F42" s="474">
        <v>0</v>
      </c>
      <c r="G42" s="354">
        <f t="shared" si="0"/>
        <v>0</v>
      </c>
      <c r="I42" s="1578"/>
      <c r="J42" s="1578"/>
      <c r="K42" s="1578"/>
    </row>
    <row r="43" spans="1:11" ht="30" customHeight="1">
      <c r="A43" s="141">
        <v>8</v>
      </c>
      <c r="B43" s="141" t="s">
        <v>842</v>
      </c>
      <c r="C43" s="1093"/>
      <c r="D43" s="353" t="s">
        <v>296</v>
      </c>
      <c r="E43" s="353">
        <v>1</v>
      </c>
      <c r="F43" s="474">
        <v>0</v>
      </c>
      <c r="G43" s="354">
        <f t="shared" si="0"/>
        <v>0</v>
      </c>
    </row>
    <row r="44" spans="1:11">
      <c r="A44" s="141">
        <v>9</v>
      </c>
      <c r="B44" s="141" t="s">
        <v>736</v>
      </c>
      <c r="C44" s="1093"/>
      <c r="D44" s="353" t="s">
        <v>380</v>
      </c>
      <c r="E44" s="475">
        <v>1</v>
      </c>
      <c r="F44" s="474">
        <v>0</v>
      </c>
      <c r="G44" s="354">
        <f t="shared" si="0"/>
        <v>0</v>
      </c>
    </row>
    <row r="45" spans="1:11" s="26" customFormat="1">
      <c r="A45" s="355" t="s">
        <v>735</v>
      </c>
      <c r="B45" s="177" t="s">
        <v>734</v>
      </c>
      <c r="C45" s="177"/>
      <c r="D45" s="356"/>
      <c r="E45" s="356"/>
      <c r="F45" s="476"/>
      <c r="G45" s="358">
        <f>SUM(G35:G44)</f>
        <v>0</v>
      </c>
    </row>
    <row r="46" spans="1:11">
      <c r="A46" s="199"/>
      <c r="B46" s="141"/>
      <c r="C46" s="141"/>
      <c r="D46" s="353"/>
      <c r="E46" s="353"/>
      <c r="F46" s="474"/>
      <c r="G46" s="354"/>
    </row>
    <row r="47" spans="1:11">
      <c r="A47" s="201" t="s">
        <v>733</v>
      </c>
      <c r="B47" s="202"/>
      <c r="C47" s="202"/>
      <c r="D47" s="351"/>
      <c r="E47" s="351"/>
      <c r="F47" s="304"/>
      <c r="G47" s="263"/>
    </row>
    <row r="48" spans="1:11" ht="19.899999999999999" customHeight="1">
      <c r="A48" s="163">
        <v>1</v>
      </c>
      <c r="B48" s="141" t="s">
        <v>841</v>
      </c>
      <c r="C48" s="1093"/>
      <c r="D48" s="159" t="s">
        <v>4210</v>
      </c>
      <c r="E48" s="353">
        <v>102</v>
      </c>
      <c r="F48" s="474">
        <v>0</v>
      </c>
      <c r="G48" s="354">
        <f>+F48*E48</f>
        <v>0</v>
      </c>
    </row>
    <row r="49" spans="1:13" ht="25.5">
      <c r="A49" s="163">
        <v>2</v>
      </c>
      <c r="B49" s="141" t="s">
        <v>732</v>
      </c>
      <c r="C49" s="1093"/>
      <c r="D49" s="159" t="s">
        <v>4210</v>
      </c>
      <c r="E49" s="353">
        <f>0.3*(42+5.65)+0.2*13</f>
        <v>16.895</v>
      </c>
      <c r="F49" s="474">
        <v>0</v>
      </c>
      <c r="G49" s="354">
        <f>+F49*E49</f>
        <v>0</v>
      </c>
    </row>
    <row r="50" spans="1:13" ht="28.5" customHeight="1">
      <c r="A50" s="163">
        <v>3</v>
      </c>
      <c r="B50" s="141" t="s">
        <v>840</v>
      </c>
      <c r="C50" s="1093"/>
      <c r="D50" s="159" t="s">
        <v>4210</v>
      </c>
      <c r="E50" s="353">
        <v>32</v>
      </c>
      <c r="F50" s="474">
        <v>0</v>
      </c>
      <c r="G50" s="354">
        <f t="shared" ref="G50:G52" si="1">+F50*E50</f>
        <v>0</v>
      </c>
    </row>
    <row r="51" spans="1:13" ht="28.5" customHeight="1">
      <c r="A51" s="163">
        <v>4</v>
      </c>
      <c r="B51" s="141" t="s">
        <v>730</v>
      </c>
      <c r="C51" s="1093"/>
      <c r="D51" s="159" t="s">
        <v>11</v>
      </c>
      <c r="E51" s="353">
        <f>5.8+166</f>
        <v>171.8</v>
      </c>
      <c r="F51" s="474">
        <v>0</v>
      </c>
      <c r="G51" s="354">
        <f t="shared" si="1"/>
        <v>0</v>
      </c>
    </row>
    <row r="52" spans="1:13" ht="14.25">
      <c r="A52" s="163">
        <v>5</v>
      </c>
      <c r="B52" s="360" t="s">
        <v>727</v>
      </c>
      <c r="C52" s="1131"/>
      <c r="D52" s="159" t="s">
        <v>4210</v>
      </c>
      <c r="E52" s="353">
        <f>0.2*(5.8+153.3)</f>
        <v>31.820000000000007</v>
      </c>
      <c r="F52" s="474">
        <v>0</v>
      </c>
      <c r="G52" s="354">
        <f t="shared" si="1"/>
        <v>0</v>
      </c>
    </row>
    <row r="53" spans="1:13" ht="14.25">
      <c r="A53" s="163">
        <v>6</v>
      </c>
      <c r="B53" s="141" t="s">
        <v>726</v>
      </c>
      <c r="C53" s="1093"/>
      <c r="D53" s="159" t="s">
        <v>11</v>
      </c>
      <c r="E53" s="353">
        <f>0.29*(42+5.65)</f>
        <v>13.818499999999998</v>
      </c>
      <c r="F53" s="474">
        <v>0</v>
      </c>
      <c r="G53" s="354">
        <f>+F53*E53</f>
        <v>0</v>
      </c>
    </row>
    <row r="54" spans="1:13" s="26" customFormat="1">
      <c r="A54" s="355" t="s">
        <v>618</v>
      </c>
      <c r="B54" s="177" t="s">
        <v>725</v>
      </c>
      <c r="C54" s="177"/>
      <c r="D54" s="356"/>
      <c r="E54" s="356"/>
      <c r="F54" s="476"/>
      <c r="G54" s="358">
        <f>SUM(G48:G53)</f>
        <v>0</v>
      </c>
    </row>
    <row r="55" spans="1:13">
      <c r="A55" s="362"/>
      <c r="B55" s="136"/>
      <c r="C55" s="136"/>
      <c r="D55" s="353"/>
      <c r="E55" s="353"/>
      <c r="F55" s="474"/>
      <c r="G55" s="354"/>
    </row>
    <row r="56" spans="1:13">
      <c r="A56" s="201" t="s">
        <v>839</v>
      </c>
      <c r="B56" s="202"/>
      <c r="C56" s="202"/>
      <c r="D56" s="351"/>
      <c r="E56" s="351"/>
      <c r="F56" s="304"/>
      <c r="G56" s="263"/>
    </row>
    <row r="57" spans="1:13" ht="38.25">
      <c r="A57" s="163">
        <v>1</v>
      </c>
      <c r="B57" s="136" t="s">
        <v>723</v>
      </c>
      <c r="C57" s="1100"/>
      <c r="D57" s="159" t="s">
        <v>4210</v>
      </c>
      <c r="E57" s="364">
        <v>42</v>
      </c>
      <c r="F57" s="474">
        <v>0</v>
      </c>
      <c r="G57" s="354">
        <f t="shared" ref="G57:G59" si="2">+F57*E57</f>
        <v>0</v>
      </c>
    </row>
    <row r="58" spans="1:13" ht="28.5" customHeight="1">
      <c r="A58" s="163">
        <v>2</v>
      </c>
      <c r="B58" s="136" t="s">
        <v>838</v>
      </c>
      <c r="C58" s="1100"/>
      <c r="D58" s="159" t="s">
        <v>11</v>
      </c>
      <c r="E58" s="353">
        <v>125.87</v>
      </c>
      <c r="F58" s="474">
        <v>0</v>
      </c>
      <c r="G58" s="354">
        <f t="shared" si="2"/>
        <v>0</v>
      </c>
    </row>
    <row r="59" spans="1:13" ht="25.5">
      <c r="A59" s="163">
        <v>3</v>
      </c>
      <c r="B59" s="136" t="s">
        <v>837</v>
      </c>
      <c r="C59" s="1100"/>
      <c r="D59" s="159" t="s">
        <v>11</v>
      </c>
      <c r="E59" s="353">
        <v>135.80000000000001</v>
      </c>
      <c r="F59" s="474">
        <v>0</v>
      </c>
      <c r="G59" s="354">
        <f t="shared" si="2"/>
        <v>0</v>
      </c>
    </row>
    <row r="60" spans="1:13">
      <c r="A60" s="216" t="s">
        <v>617</v>
      </c>
      <c r="B60" s="216" t="s">
        <v>836</v>
      </c>
      <c r="C60" s="216"/>
      <c r="D60" s="477"/>
      <c r="E60" s="477"/>
      <c r="F60" s="478"/>
      <c r="G60" s="479">
        <f>SUM(G57:G59)</f>
        <v>0</v>
      </c>
    </row>
    <row r="61" spans="1:13">
      <c r="A61" s="199"/>
      <c r="B61" s="136"/>
      <c r="C61" s="136"/>
      <c r="D61" s="353"/>
      <c r="E61" s="353"/>
      <c r="F61" s="474"/>
      <c r="G61" s="354"/>
    </row>
    <row r="62" spans="1:13">
      <c r="A62" s="201" t="s">
        <v>709</v>
      </c>
      <c r="B62" s="202"/>
      <c r="C62" s="202"/>
      <c r="D62" s="351"/>
      <c r="E62" s="351"/>
      <c r="F62" s="304"/>
      <c r="G62" s="263"/>
    </row>
    <row r="63" spans="1:13" ht="79.5" customHeight="1">
      <c r="A63" s="163">
        <v>1</v>
      </c>
      <c r="B63" s="360" t="s">
        <v>835</v>
      </c>
      <c r="C63" s="1131"/>
      <c r="D63" s="159" t="s">
        <v>4210</v>
      </c>
      <c r="E63" s="353">
        <v>17.5</v>
      </c>
      <c r="F63" s="474">
        <v>0</v>
      </c>
      <c r="G63" s="354">
        <f t="shared" ref="G63:G64" si="3">+F63*E63</f>
        <v>0</v>
      </c>
      <c r="I63" s="1578"/>
      <c r="J63" s="1578"/>
      <c r="K63" s="1578"/>
    </row>
    <row r="64" spans="1:13" ht="81.75" customHeight="1">
      <c r="A64" s="163">
        <v>2</v>
      </c>
      <c r="B64" s="360" t="s">
        <v>704</v>
      </c>
      <c r="C64" s="1131"/>
      <c r="D64" s="159" t="s">
        <v>4210</v>
      </c>
      <c r="E64" s="353">
        <v>34.56</v>
      </c>
      <c r="F64" s="474">
        <v>0</v>
      </c>
      <c r="G64" s="354">
        <f t="shared" si="3"/>
        <v>0</v>
      </c>
      <c r="I64" s="1578"/>
      <c r="J64" s="1578"/>
      <c r="K64" s="1578"/>
      <c r="M64" s="480"/>
    </row>
    <row r="65" spans="1:13" ht="43.9" customHeight="1">
      <c r="A65" s="163">
        <v>3</v>
      </c>
      <c r="B65" s="363" t="s">
        <v>834</v>
      </c>
      <c r="C65" s="1132"/>
      <c r="D65" s="159" t="s">
        <v>13</v>
      </c>
      <c r="E65" s="353">
        <v>26</v>
      </c>
      <c r="F65" s="474">
        <v>0</v>
      </c>
      <c r="G65" s="365">
        <f>E65*F65</f>
        <v>0</v>
      </c>
      <c r="I65" s="1582"/>
      <c r="J65" s="1578"/>
      <c r="K65" s="1578"/>
      <c r="L65" s="481"/>
      <c r="M65" s="480"/>
    </row>
    <row r="66" spans="1:13" ht="26.45" customHeight="1">
      <c r="A66" s="163">
        <v>4</v>
      </c>
      <c r="B66" s="136" t="s">
        <v>833</v>
      </c>
      <c r="C66" s="1100"/>
      <c r="D66" s="159" t="s">
        <v>13</v>
      </c>
      <c r="E66" s="353">
        <v>25</v>
      </c>
      <c r="F66" s="474">
        <v>0</v>
      </c>
      <c r="G66" s="354">
        <f t="shared" ref="G66" si="4">+F66*E66</f>
        <v>0</v>
      </c>
    </row>
    <row r="67" spans="1:13" ht="33" customHeight="1">
      <c r="A67" s="163">
        <v>5</v>
      </c>
      <c r="B67" s="363" t="s">
        <v>697</v>
      </c>
      <c r="C67" s="1132"/>
      <c r="D67" s="364" t="s">
        <v>296</v>
      </c>
      <c r="E67" s="353">
        <v>1</v>
      </c>
      <c r="F67" s="474">
        <v>0</v>
      </c>
      <c r="G67" s="365">
        <f t="shared" ref="G67:G68" si="5">E67*F67</f>
        <v>0</v>
      </c>
      <c r="J67" s="480"/>
    </row>
    <row r="68" spans="1:13" ht="80.45" customHeight="1">
      <c r="A68" s="163">
        <v>6</v>
      </c>
      <c r="B68" s="363" t="s">
        <v>832</v>
      </c>
      <c r="C68" s="1132"/>
      <c r="D68" s="364" t="s">
        <v>296</v>
      </c>
      <c r="E68" s="353">
        <v>1</v>
      </c>
      <c r="F68" s="474">
        <v>0</v>
      </c>
      <c r="G68" s="365">
        <f t="shared" si="5"/>
        <v>0</v>
      </c>
    </row>
    <row r="69" spans="1:13" s="26" customFormat="1">
      <c r="A69" s="355" t="s">
        <v>775</v>
      </c>
      <c r="B69" s="177" t="s">
        <v>687</v>
      </c>
      <c r="C69" s="177"/>
      <c r="D69" s="356"/>
      <c r="E69" s="356"/>
      <c r="F69" s="476"/>
      <c r="G69" s="358">
        <f>SUM(G63:G68)</f>
        <v>0</v>
      </c>
    </row>
    <row r="70" spans="1:13">
      <c r="A70" s="199"/>
      <c r="B70" s="136"/>
      <c r="C70" s="136"/>
      <c r="D70" s="353"/>
      <c r="E70" s="353"/>
      <c r="F70" s="474"/>
      <c r="G70" s="354"/>
    </row>
    <row r="71" spans="1:13">
      <c r="A71" s="201" t="s">
        <v>686</v>
      </c>
      <c r="B71" s="202"/>
      <c r="C71" s="202"/>
      <c r="D71" s="351"/>
      <c r="E71" s="351"/>
      <c r="F71" s="304"/>
      <c r="G71" s="263"/>
    </row>
    <row r="72" spans="1:13" ht="40.5" customHeight="1">
      <c r="A72" s="163">
        <v>1</v>
      </c>
      <c r="B72" s="136" t="s">
        <v>685</v>
      </c>
      <c r="C72" s="1100"/>
      <c r="D72" s="353" t="s">
        <v>296</v>
      </c>
      <c r="E72" s="353">
        <v>4</v>
      </c>
      <c r="F72" s="482">
        <v>0</v>
      </c>
      <c r="G72" s="332">
        <f t="shared" ref="G72:G78" si="6">+F72*E72</f>
        <v>0</v>
      </c>
    </row>
    <row r="73" spans="1:13" ht="40.5" customHeight="1">
      <c r="A73" s="163">
        <v>2</v>
      </c>
      <c r="B73" s="136" t="s">
        <v>831</v>
      </c>
      <c r="C73" s="1100"/>
      <c r="D73" s="353" t="s">
        <v>296</v>
      </c>
      <c r="E73" s="353">
        <v>1</v>
      </c>
      <c r="F73" s="482">
        <v>0</v>
      </c>
      <c r="G73" s="332">
        <f t="shared" si="6"/>
        <v>0</v>
      </c>
    </row>
    <row r="74" spans="1:13" ht="40.5" customHeight="1">
      <c r="A74" s="163">
        <v>3</v>
      </c>
      <c r="B74" s="136" t="s">
        <v>830</v>
      </c>
      <c r="C74" s="1100"/>
      <c r="D74" s="353" t="s">
        <v>296</v>
      </c>
      <c r="E74" s="353">
        <v>3</v>
      </c>
      <c r="F74" s="482">
        <v>0</v>
      </c>
      <c r="G74" s="332">
        <f t="shared" si="6"/>
        <v>0</v>
      </c>
    </row>
    <row r="75" spans="1:13" ht="52.5" customHeight="1">
      <c r="A75" s="163">
        <v>4</v>
      </c>
      <c r="B75" s="136" t="s">
        <v>828</v>
      </c>
      <c r="C75" s="1100"/>
      <c r="D75" s="353" t="s">
        <v>296</v>
      </c>
      <c r="E75" s="353">
        <v>1</v>
      </c>
      <c r="F75" s="482">
        <v>0</v>
      </c>
      <c r="G75" s="332">
        <f t="shared" si="6"/>
        <v>0</v>
      </c>
    </row>
    <row r="76" spans="1:13" ht="39.75" customHeight="1">
      <c r="A76" s="163">
        <v>5</v>
      </c>
      <c r="B76" s="136" t="s">
        <v>829</v>
      </c>
      <c r="C76" s="1100"/>
      <c r="D76" s="353" t="s">
        <v>296</v>
      </c>
      <c r="E76" s="353">
        <v>2</v>
      </c>
      <c r="F76" s="482">
        <v>0</v>
      </c>
      <c r="G76" s="332">
        <f t="shared" si="6"/>
        <v>0</v>
      </c>
    </row>
    <row r="77" spans="1:13" ht="51">
      <c r="A77" s="163">
        <v>6</v>
      </c>
      <c r="B77" s="136" t="s">
        <v>828</v>
      </c>
      <c r="C77" s="1100"/>
      <c r="D77" s="353" t="s">
        <v>296</v>
      </c>
      <c r="E77" s="353">
        <v>2</v>
      </c>
      <c r="F77" s="482">
        <v>0</v>
      </c>
      <c r="G77" s="332">
        <f t="shared" si="6"/>
        <v>0</v>
      </c>
    </row>
    <row r="78" spans="1:13" ht="51">
      <c r="A78" s="163">
        <v>7</v>
      </c>
      <c r="B78" s="136" t="s">
        <v>827</v>
      </c>
      <c r="C78" s="1100"/>
      <c r="D78" s="353" t="s">
        <v>296</v>
      </c>
      <c r="E78" s="353">
        <v>1</v>
      </c>
      <c r="F78" s="482">
        <v>0</v>
      </c>
      <c r="G78" s="332">
        <f t="shared" si="6"/>
        <v>0</v>
      </c>
    </row>
    <row r="79" spans="1:13" ht="65.25">
      <c r="A79" s="163">
        <v>8</v>
      </c>
      <c r="B79" s="366" t="s">
        <v>681</v>
      </c>
      <c r="C79" s="1133"/>
      <c r="D79" s="159" t="s">
        <v>13</v>
      </c>
      <c r="E79" s="353">
        <v>50</v>
      </c>
      <c r="F79" s="482">
        <v>0</v>
      </c>
      <c r="G79" s="332">
        <f>+F79*E79</f>
        <v>0</v>
      </c>
    </row>
    <row r="80" spans="1:13" ht="25.5">
      <c r="A80" s="163">
        <v>9</v>
      </c>
      <c r="B80" s="136" t="s">
        <v>826</v>
      </c>
      <c r="C80" s="1100"/>
      <c r="D80" s="159" t="s">
        <v>13</v>
      </c>
      <c r="E80" s="353">
        <v>50</v>
      </c>
      <c r="F80" s="482">
        <v>0</v>
      </c>
      <c r="G80" s="332">
        <f>+F80*E80</f>
        <v>0</v>
      </c>
    </row>
    <row r="81" spans="1:8" ht="74.45" customHeight="1">
      <c r="A81" s="163">
        <v>10</v>
      </c>
      <c r="B81" s="136" t="s">
        <v>825</v>
      </c>
      <c r="C81" s="1100"/>
      <c r="D81" s="159" t="s">
        <v>11</v>
      </c>
      <c r="E81" s="353">
        <v>3</v>
      </c>
      <c r="F81" s="482">
        <v>0</v>
      </c>
      <c r="G81" s="332">
        <f>+F81*E81</f>
        <v>0</v>
      </c>
    </row>
    <row r="82" spans="1:8">
      <c r="A82" s="216" t="s">
        <v>615</v>
      </c>
      <c r="B82" s="177" t="s">
        <v>678</v>
      </c>
      <c r="C82" s="177"/>
      <c r="D82" s="477"/>
      <c r="E82" s="477"/>
      <c r="F82" s="478"/>
      <c r="G82" s="358">
        <f>SUM(G72:G81)</f>
        <v>0</v>
      </c>
    </row>
    <row r="83" spans="1:8">
      <c r="A83" s="199"/>
      <c r="B83" s="200"/>
      <c r="C83" s="200"/>
      <c r="D83" s="353"/>
      <c r="E83" s="353"/>
      <c r="F83" s="474"/>
      <c r="G83" s="354"/>
    </row>
    <row r="84" spans="1:8">
      <c r="A84" s="201" t="s">
        <v>824</v>
      </c>
      <c r="B84" s="202"/>
      <c r="C84" s="202"/>
      <c r="D84" s="351"/>
      <c r="E84" s="351"/>
      <c r="F84" s="304"/>
      <c r="G84" s="263"/>
    </row>
    <row r="85" spans="1:8">
      <c r="A85" s="371">
        <v>1</v>
      </c>
      <c r="B85" s="363" t="s">
        <v>635</v>
      </c>
      <c r="C85" s="1132"/>
      <c r="D85" s="372" t="s">
        <v>296</v>
      </c>
      <c r="E85" s="353">
        <v>1</v>
      </c>
      <c r="F85" s="474">
        <v>0</v>
      </c>
      <c r="G85" s="354">
        <f>+F85*E85</f>
        <v>0</v>
      </c>
      <c r="H85" s="483"/>
    </row>
    <row r="86" spans="1:8" ht="25.5">
      <c r="A86" s="371">
        <v>2</v>
      </c>
      <c r="B86" s="363" t="s">
        <v>634</v>
      </c>
      <c r="C86" s="1132"/>
      <c r="D86" s="159" t="s">
        <v>13</v>
      </c>
      <c r="E86" s="353">
        <v>15</v>
      </c>
      <c r="F86" s="474">
        <v>0</v>
      </c>
      <c r="G86" s="354">
        <f>+F86*E86</f>
        <v>0</v>
      </c>
      <c r="H86" s="483"/>
    </row>
    <row r="87" spans="1:8" ht="14.25">
      <c r="A87" s="371">
        <v>3</v>
      </c>
      <c r="B87" s="363" t="s">
        <v>633</v>
      </c>
      <c r="C87" s="1132"/>
      <c r="D87" s="159" t="s">
        <v>13</v>
      </c>
      <c r="E87" s="353">
        <v>15</v>
      </c>
      <c r="F87" s="474">
        <v>0</v>
      </c>
      <c r="G87" s="354">
        <f>+F87*E87</f>
        <v>0</v>
      </c>
      <c r="H87" s="483"/>
    </row>
    <row r="88" spans="1:8" s="26" customFormat="1">
      <c r="A88" s="355" t="s">
        <v>613</v>
      </c>
      <c r="B88" s="177" t="s">
        <v>632</v>
      </c>
      <c r="C88" s="177"/>
      <c r="D88" s="356"/>
      <c r="E88" s="356"/>
      <c r="F88" s="476"/>
      <c r="G88" s="358">
        <f>SUM(G85:G87)</f>
        <v>0</v>
      </c>
    </row>
    <row r="89" spans="1:8" s="26" customFormat="1">
      <c r="A89" s="367"/>
      <c r="B89" s="150"/>
      <c r="C89" s="150"/>
      <c r="D89" s="368"/>
      <c r="E89" s="368"/>
      <c r="F89" s="484"/>
      <c r="G89" s="370"/>
    </row>
    <row r="90" spans="1:8">
      <c r="A90" s="201" t="s">
        <v>823</v>
      </c>
      <c r="B90" s="202"/>
      <c r="C90" s="202"/>
      <c r="D90" s="351"/>
      <c r="E90" s="351"/>
      <c r="F90" s="304"/>
      <c r="G90" s="263"/>
    </row>
    <row r="91" spans="1:8" ht="54" customHeight="1">
      <c r="A91" s="163">
        <v>1</v>
      </c>
      <c r="B91" s="203" t="s">
        <v>622</v>
      </c>
      <c r="C91" s="1135"/>
      <c r="D91" s="353" t="s">
        <v>4211</v>
      </c>
      <c r="E91" s="353">
        <v>5</v>
      </c>
      <c r="F91" s="474">
        <v>0</v>
      </c>
      <c r="G91" s="365">
        <f>+F91*E91</f>
        <v>0</v>
      </c>
    </row>
    <row r="92" spans="1:8" ht="17.25" customHeight="1">
      <c r="A92" s="163">
        <v>2</v>
      </c>
      <c r="B92" s="203" t="s">
        <v>621</v>
      </c>
      <c r="C92" s="1135"/>
      <c r="D92" s="353" t="s">
        <v>380</v>
      </c>
      <c r="E92" s="353">
        <v>1</v>
      </c>
      <c r="F92" s="474">
        <v>0</v>
      </c>
      <c r="G92" s="365">
        <f>+F92*E92</f>
        <v>0</v>
      </c>
    </row>
    <row r="93" spans="1:8" ht="38.25">
      <c r="A93" s="163">
        <v>3</v>
      </c>
      <c r="B93" s="203" t="s">
        <v>822</v>
      </c>
      <c r="C93" s="1135"/>
      <c r="D93" s="159" t="s">
        <v>13</v>
      </c>
      <c r="E93" s="353">
        <v>60</v>
      </c>
      <c r="F93" s="474">
        <v>0</v>
      </c>
      <c r="G93" s="365">
        <f>+F93*E93</f>
        <v>0</v>
      </c>
    </row>
    <row r="94" spans="1:8" ht="14.25">
      <c r="A94" s="163">
        <v>4</v>
      </c>
      <c r="B94" s="203" t="s">
        <v>821</v>
      </c>
      <c r="C94" s="1135"/>
      <c r="D94" s="159" t="s">
        <v>13</v>
      </c>
      <c r="E94" s="353">
        <v>60</v>
      </c>
      <c r="F94" s="474">
        <v>0</v>
      </c>
      <c r="G94" s="365">
        <f>+F94*E94</f>
        <v>0</v>
      </c>
    </row>
    <row r="95" spans="1:8">
      <c r="A95" s="233">
        <v>5</v>
      </c>
      <c r="B95" s="205" t="s">
        <v>3438</v>
      </c>
      <c r="C95" s="1137"/>
      <c r="D95" s="374" t="s">
        <v>296</v>
      </c>
      <c r="E95" s="374">
        <v>1</v>
      </c>
      <c r="F95" s="474">
        <v>0</v>
      </c>
      <c r="G95" s="375">
        <f>+F95*E95</f>
        <v>0</v>
      </c>
    </row>
    <row r="96" spans="1:8" s="26" customFormat="1">
      <c r="A96" s="376" t="s">
        <v>612</v>
      </c>
      <c r="B96" s="95" t="s">
        <v>620</v>
      </c>
      <c r="C96" s="95"/>
      <c r="D96" s="377"/>
      <c r="E96" s="377"/>
      <c r="F96" s="379"/>
      <c r="G96" s="380">
        <f>SUM(G91:G95)</f>
        <v>0</v>
      </c>
    </row>
    <row r="97" spans="1:10" ht="14.25" customHeight="1">
      <c r="A97" s="97"/>
      <c r="B97" s="98"/>
      <c r="C97" s="98"/>
      <c r="E97" s="343"/>
      <c r="F97" s="381"/>
      <c r="G97" s="381"/>
    </row>
    <row r="98" spans="1:10" s="30" customFormat="1">
      <c r="A98" s="99"/>
      <c r="B98" s="100" t="s">
        <v>3572</v>
      </c>
      <c r="C98" s="100"/>
      <c r="D98" s="382"/>
      <c r="E98" s="382"/>
      <c r="F98" s="382"/>
      <c r="G98" s="101"/>
      <c r="H98" s="27"/>
      <c r="I98" s="28"/>
      <c r="J98" s="29"/>
    </row>
    <row r="99" spans="1:10" s="30" customFormat="1">
      <c r="A99" s="103" t="s">
        <v>619</v>
      </c>
      <c r="B99" s="104" t="s">
        <v>56</v>
      </c>
      <c r="C99" s="104"/>
      <c r="D99" s="382"/>
      <c r="E99" s="382"/>
      <c r="F99" s="382"/>
      <c r="G99" s="101">
        <f>+G45</f>
        <v>0</v>
      </c>
      <c r="H99" s="466"/>
      <c r="I99" s="28"/>
      <c r="J99" s="29"/>
    </row>
    <row r="100" spans="1:10" s="30" customFormat="1">
      <c r="A100" s="103" t="s">
        <v>618</v>
      </c>
      <c r="B100" s="106" t="s">
        <v>24</v>
      </c>
      <c r="C100" s="106"/>
      <c r="D100" s="382"/>
      <c r="E100" s="382"/>
      <c r="F100" s="382"/>
      <c r="G100" s="101">
        <f>+G54</f>
        <v>0</v>
      </c>
      <c r="H100" s="466"/>
      <c r="I100" s="28"/>
      <c r="J100" s="29"/>
    </row>
    <row r="101" spans="1:10" s="30" customFormat="1">
      <c r="A101" s="103" t="s">
        <v>617</v>
      </c>
      <c r="B101" s="106" t="s">
        <v>820</v>
      </c>
      <c r="C101" s="106"/>
      <c r="D101" s="382"/>
      <c r="E101" s="382"/>
      <c r="F101" s="382"/>
      <c r="G101" s="101">
        <f>+G60</f>
        <v>0</v>
      </c>
      <c r="H101" s="466"/>
      <c r="I101" s="28"/>
      <c r="J101" s="29"/>
    </row>
    <row r="102" spans="1:10" s="30" customFormat="1">
      <c r="A102" s="103" t="s">
        <v>775</v>
      </c>
      <c r="B102" s="106" t="s">
        <v>614</v>
      </c>
      <c r="C102" s="106"/>
      <c r="D102" s="382"/>
      <c r="E102" s="382"/>
      <c r="F102" s="382"/>
      <c r="G102" s="101">
        <f>+G69</f>
        <v>0</v>
      </c>
      <c r="H102" s="466"/>
      <c r="I102" s="28"/>
      <c r="J102" s="29"/>
    </row>
    <row r="103" spans="1:10" s="30" customFormat="1">
      <c r="A103" s="103" t="s">
        <v>615</v>
      </c>
      <c r="B103" s="106" t="s">
        <v>678</v>
      </c>
      <c r="C103" s="106"/>
      <c r="D103" s="382"/>
      <c r="E103" s="382"/>
      <c r="F103" s="382"/>
      <c r="G103" s="101">
        <f>+G82</f>
        <v>0</v>
      </c>
      <c r="H103" s="466"/>
      <c r="I103" s="28"/>
      <c r="J103" s="29"/>
    </row>
    <row r="104" spans="1:10" s="30" customFormat="1">
      <c r="A104" s="103" t="s">
        <v>613</v>
      </c>
      <c r="B104" s="106" t="s">
        <v>611</v>
      </c>
      <c r="C104" s="106"/>
      <c r="D104" s="382"/>
      <c r="E104" s="382"/>
      <c r="F104" s="382"/>
      <c r="G104" s="101">
        <f>+G88</f>
        <v>0</v>
      </c>
      <c r="H104" s="466"/>
      <c r="I104" s="28"/>
      <c r="J104" s="29"/>
    </row>
    <row r="105" spans="1:10" s="30" customFormat="1">
      <c r="A105" s="103" t="s">
        <v>612</v>
      </c>
      <c r="B105" s="106" t="s">
        <v>58</v>
      </c>
      <c r="C105" s="106"/>
      <c r="D105" s="382"/>
      <c r="E105" s="382"/>
      <c r="F105" s="382"/>
      <c r="G105" s="101">
        <f>+G96</f>
        <v>0</v>
      </c>
      <c r="H105" s="466"/>
      <c r="I105" s="28"/>
      <c r="J105" s="29"/>
    </row>
    <row r="106" spans="1:10" s="33" customFormat="1">
      <c r="A106" s="107"/>
      <c r="B106" s="108" t="s">
        <v>607</v>
      </c>
      <c r="C106" s="108"/>
      <c r="D106" s="383"/>
      <c r="E106" s="383"/>
      <c r="F106" s="383"/>
      <c r="G106" s="234">
        <f>SUM(G99:G105)</f>
        <v>0</v>
      </c>
      <c r="H106" s="468"/>
      <c r="I106" s="31"/>
      <c r="J106" s="32"/>
    </row>
  </sheetData>
  <sheetProtection algorithmName="SHA-512" hashValue="5EGV6x+7oW1BpT+fPyLGmn0JkteLTiB/AtAFcH3Ffz0Uxlju/oFQPCuV0YdTJRiDkrzZ8AChZbo9AAPgIrk+fA==" saltValue="X2mNPPllKp8HGxC2YKLXKw==" spinCount="100000" sheet="1" objects="1" scenarios="1"/>
  <mergeCells count="18">
    <mergeCell ref="B30:D30"/>
    <mergeCell ref="I42:K42"/>
    <mergeCell ref="I63:K63"/>
    <mergeCell ref="I64:K64"/>
    <mergeCell ref="I65:K65"/>
    <mergeCell ref="F9:G9"/>
    <mergeCell ref="B28:D28"/>
    <mergeCell ref="B29:D29"/>
    <mergeCell ref="B21:D21"/>
    <mergeCell ref="B22:D22"/>
    <mergeCell ref="B23:D23"/>
    <mergeCell ref="B24:D24"/>
    <mergeCell ref="B25:D25"/>
    <mergeCell ref="B11:F17"/>
    <mergeCell ref="B19:D19"/>
    <mergeCell ref="B20:D20"/>
    <mergeCell ref="B26:D26"/>
    <mergeCell ref="B27:D27"/>
  </mergeCells>
  <pageMargins left="0.70866141732283472" right="0.70866141732283472" top="0.74803149606299213" bottom="0.74803149606299213" header="0.31496062992125984" footer="0.31496062992125984"/>
  <pageSetup paperSize="9" scale="88" fitToHeight="0" orientation="portrait" r:id="rId1"/>
  <rowBreaks count="3" manualBreakCount="3">
    <brk id="40" max="6" man="1"/>
    <brk id="70" max="6" man="1"/>
    <brk id="8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20</vt:i4>
      </vt:variant>
      <vt:variant>
        <vt:lpstr>Imenovani obsegi</vt:lpstr>
      </vt:variant>
      <vt:variant>
        <vt:i4>24</vt:i4>
      </vt:variant>
    </vt:vector>
  </HeadingPairs>
  <TitlesOfParts>
    <vt:vector size="44" baseType="lpstr">
      <vt:lpstr>0</vt:lpstr>
      <vt:lpstr>SD</vt:lpstr>
      <vt:lpstr>REKAPITULACIJA</vt:lpstr>
      <vt:lpstr>GRADBENA DELA</vt:lpstr>
      <vt:lpstr>OBRTNIŠKA DELA</vt:lpstr>
      <vt:lpstr>ZU</vt:lpstr>
      <vt:lpstr>FEKALNA KANALIZACIJA</vt:lpstr>
      <vt:lpstr>VODOVOD</vt:lpstr>
      <vt:lpstr>CESTNI PRIKLJUČEK</vt:lpstr>
      <vt:lpstr>ELEKTRO</vt:lpstr>
      <vt:lpstr>REKAPITULACIJA SI</vt:lpstr>
      <vt:lpstr>MP</vt:lpstr>
      <vt:lpstr>OGREVANJE</vt:lpstr>
      <vt:lpstr>PREZRAČEVANJE</vt:lpstr>
      <vt:lpstr>VOKA</vt:lpstr>
      <vt:lpstr>CNS</vt:lpstr>
      <vt:lpstr>SPLOŠNO</vt:lpstr>
      <vt:lpstr>CEVNA POŠTA</vt:lpstr>
      <vt:lpstr>MEDICINSKI KANALI</vt:lpstr>
      <vt:lpstr>Oprema kuhinja</vt:lpstr>
      <vt:lpstr>'0'!Področje_tiskanja</vt:lpstr>
      <vt:lpstr>'CESTNI PRIKLJUČEK'!Področje_tiskanja</vt:lpstr>
      <vt:lpstr>CNS!Področje_tiskanja</vt:lpstr>
      <vt:lpstr>ELEKTRO!Področje_tiskanja</vt:lpstr>
      <vt:lpstr>'GRADBENA DELA'!Področje_tiskanja</vt:lpstr>
      <vt:lpstr>'OBRTNIŠKA DELA'!Področje_tiskanja</vt:lpstr>
      <vt:lpstr>'Oprema kuhinja'!Področje_tiskanja</vt:lpstr>
      <vt:lpstr>'REKAPITULACIJA SI'!Področje_tiskanja</vt:lpstr>
      <vt:lpstr>VODOVOD!Področje_tiskanja</vt:lpstr>
      <vt:lpstr>ZU!Področje_tiskanja</vt:lpstr>
      <vt:lpstr>'CESTNI PRIKLJUČEK'!Tiskanje_naslovov</vt:lpstr>
      <vt:lpstr>'CEVNA POŠTA'!Tiskanje_naslovov</vt:lpstr>
      <vt:lpstr>CNS!Tiskanje_naslovov</vt:lpstr>
      <vt:lpstr>ELEKTRO!Tiskanje_naslovov</vt:lpstr>
      <vt:lpstr>'FEKALNA KANALIZACIJA'!Tiskanje_naslovov</vt:lpstr>
      <vt:lpstr>MP!Tiskanje_naslovov</vt:lpstr>
      <vt:lpstr>'OBRTNIŠKA DELA'!Tiskanje_naslovov</vt:lpstr>
      <vt:lpstr>OGREVANJE!Tiskanje_naslovov</vt:lpstr>
      <vt:lpstr>'Oprema kuhinja'!Tiskanje_naslovov</vt:lpstr>
      <vt:lpstr>PREZRAČEVANJE!Tiskanje_naslovov</vt:lpstr>
      <vt:lpstr>'REKAPITULACIJA SI'!Tiskanje_naslovov</vt:lpstr>
      <vt:lpstr>SPLOŠNO!Tiskanje_naslovov</vt:lpstr>
      <vt:lpstr>VODOVOD!Tiskanje_naslovov</vt:lpstr>
      <vt:lpstr>VOKA!Tiskanje_naslovov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2022-04-22T12:24:22Z</dcterms:created>
  <dcterms:modified xsi:type="dcterms:W3CDTF">2023-01-11T14:13:12Z</dcterms:modified>
</cp:coreProperties>
</file>